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naausturland.sharepoint.com/sites/aaf2b5b4-f753-eb11-a812-00224899b281/Shared Documents/General/Vísar gögn/2. Umhverfi/2.3.2 Svifagnir/2022/"/>
    </mc:Choice>
  </mc:AlternateContent>
  <xr:revisionPtr revIDLastSave="233" documentId="8_{C933EB2C-C3DC-4EC4-9C1B-BA46F1E05B69}" xr6:coauthVersionLast="47" xr6:coauthVersionMax="47" xr10:uidLastSave="{CE6A5608-7F8A-4BB3-9B68-24B09BA1FBAB}"/>
  <bookViews>
    <workbookView xWindow="-38520" yWindow="-120" windowWidth="38640" windowHeight="21120" activeTab="1" xr2:uid="{95EE343A-A00D-435C-A1B6-23F75405F674}"/>
  </bookViews>
  <sheets>
    <sheet name="Frumgögn" sheetId="3" r:id="rId1"/>
    <sheet name="Úrvinnsla" sheetId="7" r:id="rId2"/>
    <sheet name="Birting" sheetId="8" r:id="rId3"/>
  </sheets>
  <definedNames>
    <definedName name="_xlnm.Print_Titles" localSheetId="2">Birting!$1:$2</definedName>
    <definedName name="_xlnm.Print_Titles" localSheetId="0">Frumgögn!$1:$2</definedName>
    <definedName name="_xlnm.Print_Titles" localSheetId="1">Úrvinnsla!$1:$2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6" i="7" l="1"/>
  <c r="AB27" i="7"/>
  <c r="AB28" i="7"/>
  <c r="AB29" i="7"/>
  <c r="AB30" i="7"/>
  <c r="AB31" i="7"/>
  <c r="AB32" i="7"/>
  <c r="AB33" i="7"/>
  <c r="AB34" i="7"/>
  <c r="AB35" i="7"/>
  <c r="AB36" i="7"/>
  <c r="AB3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U26" i="7"/>
  <c r="U27" i="7"/>
  <c r="U28" i="7"/>
  <c r="U29" i="7"/>
  <c r="U30" i="7"/>
  <c r="U31" i="7"/>
  <c r="U32" i="7"/>
  <c r="U33" i="7"/>
  <c r="U34" i="7"/>
  <c r="U35" i="7"/>
  <c r="U36" i="7"/>
  <c r="U37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N26" i="7"/>
  <c r="N27" i="7"/>
  <c r="N28" i="7"/>
  <c r="N29" i="7"/>
  <c r="N30" i="7"/>
  <c r="N31" i="7"/>
  <c r="N32" i="7"/>
  <c r="N33" i="7"/>
  <c r="N34" i="7"/>
  <c r="N35" i="7"/>
  <c r="N36" i="7"/>
  <c r="N37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G26" i="7"/>
  <c r="G27" i="7"/>
  <c r="G28" i="7"/>
  <c r="G29" i="7"/>
  <c r="G30" i="7"/>
  <c r="G31" i="7"/>
  <c r="G32" i="7"/>
  <c r="G33" i="7"/>
  <c r="G34" i="7"/>
  <c r="G35" i="7"/>
  <c r="G36" i="7"/>
  <c r="G37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A1" i="8"/>
  <c r="A1" i="7"/>
</calcChain>
</file>

<file path=xl/sharedStrings.xml><?xml version="1.0" encoding="utf-8"?>
<sst xmlns="http://schemas.openxmlformats.org/spreadsheetml/2006/main" count="241" uniqueCount="50">
  <si>
    <t>Ár</t>
  </si>
  <si>
    <t>Stöð 1</t>
  </si>
  <si>
    <t>Stöð2</t>
  </si>
  <si>
    <t>Stöð3</t>
  </si>
  <si>
    <t>Stöð 4</t>
  </si>
  <si>
    <t>Svifryk (µg/m3)</t>
  </si>
  <si>
    <t>Jan</t>
  </si>
  <si>
    <t>Feb</t>
  </si>
  <si>
    <t>Mar</t>
  </si>
  <si>
    <t>Apr</t>
  </si>
  <si>
    <t>Maí</t>
  </si>
  <si>
    <t>Jún</t>
  </si>
  <si>
    <t>Júl</t>
  </si>
  <si>
    <t>Ágú</t>
  </si>
  <si>
    <t>Sep</t>
  </si>
  <si>
    <t>Okt</t>
  </si>
  <si>
    <t>Nóv</t>
  </si>
  <si>
    <t>Des</t>
  </si>
  <si>
    <t>2.3.2 Svifagnir</t>
  </si>
  <si>
    <t>2014*</t>
  </si>
  <si>
    <t>(2,3)</t>
  </si>
  <si>
    <t>2015*</t>
  </si>
  <si>
    <t>(2,84)</t>
  </si>
  <si>
    <t>(2,52)</t>
  </si>
  <si>
    <t>Brennisteinstvíoxíð í lofti (µg/m3)</t>
  </si>
  <si>
    <t>*Áhrifa frá eldgosi í Holuhrauni, gildi fyrir stöð 4 hluta af ári.</t>
  </si>
  <si>
    <r>
      <t>Tafla 3‑6 PAH - 16 í svifrykssíum (ng/m</t>
    </r>
    <r>
      <rPr>
        <vertAlign val="superscript"/>
        <sz val="8.5"/>
        <color theme="1"/>
        <rFont val="Verdana"/>
        <family val="2"/>
      </rPr>
      <t>3</t>
    </r>
    <r>
      <rPr>
        <sz val="8.5"/>
        <color theme="1"/>
        <rFont val="Verdana"/>
        <family val="2"/>
      </rPr>
      <t>)</t>
    </r>
  </si>
  <si>
    <t>(0,11)</t>
  </si>
  <si>
    <t>ND</t>
  </si>
  <si>
    <t>*Mælingu vantar</t>
  </si>
  <si>
    <t>ND= mælist ekki</t>
  </si>
  <si>
    <t>≤ 0,09</t>
  </si>
  <si>
    <t>(0,31)</t>
  </si>
  <si>
    <t>Tafla 3‑4      Flúor í lofti (µg/m3)</t>
  </si>
  <si>
    <t>Tafla 3‑1</t>
  </si>
  <si>
    <r>
      <t>Svifryk (µg/m</t>
    </r>
    <r>
      <rPr>
        <vertAlign val="superscript"/>
        <sz val="8.5"/>
        <color theme="1"/>
        <rFont val="Verdana"/>
        <family val="2"/>
      </rPr>
      <t>3</t>
    </r>
    <r>
      <rPr>
        <sz val="8.5"/>
        <color theme="1"/>
        <rFont val="Verdana"/>
        <family val="2"/>
      </rPr>
      <t>)</t>
    </r>
  </si>
  <si>
    <t>Tafla 3‑2</t>
  </si>
  <si>
    <r>
      <t>Brennisteinstvíoxíð í lofti (µg/m</t>
    </r>
    <r>
      <rPr>
        <vertAlign val="superscript"/>
        <sz val="8.5"/>
        <color theme="1"/>
        <rFont val="Verdana"/>
        <family val="2"/>
      </rPr>
      <t>3</t>
    </r>
    <r>
      <rPr>
        <sz val="8.5"/>
        <color theme="1"/>
        <rFont val="Verdana"/>
        <family val="2"/>
      </rPr>
      <t>)</t>
    </r>
  </si>
  <si>
    <t>(1,19)</t>
  </si>
  <si>
    <t>(2,30)</t>
  </si>
  <si>
    <t>(1,66)</t>
  </si>
  <si>
    <t>(0,08)</t>
  </si>
  <si>
    <t>(0,29)</t>
  </si>
  <si>
    <t>(0,06)</t>
  </si>
  <si>
    <t>Stöð 2</t>
  </si>
  <si>
    <t>Stöð 3</t>
  </si>
  <si>
    <t>Column1</t>
  </si>
  <si>
    <t>Meðaltal</t>
  </si>
  <si>
    <t>2021</t>
  </si>
  <si>
    <t xml:space="preserve"> Flúor í lofti (µg/m3)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</si>
</sst>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"/>
    <numFmt numFmtId="165" formatCode="0.000"/>
    <numFmt numFmtId="167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555555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8.5"/>
      <color theme="1"/>
      <name val="Verdana"/>
      <family val="2"/>
    </font>
    <font>
      <vertAlign val="superscript"/>
      <sz val="8.5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.5"/>
      <color theme="1"/>
      <name val="Verdana"/>
      <family val="2"/>
    </font>
    <font>
      <b/>
      <sz val="9.5"/>
      <color rgb="FF000000"/>
      <name val="Verdana"/>
      <family val="2"/>
    </font>
    <font>
      <sz val="9.5"/>
      <color rgb="FF000000"/>
      <name val="Verdana"/>
      <family val="2"/>
    </font>
    <font>
      <sz val="9.5"/>
      <color theme="1"/>
      <name val="Verdana"/>
      <family val="2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  <font>
      <b/>
      <sz val="9.5"/>
      <color theme="0"/>
      <name val="Verdana"/>
      <family val="2"/>
    </font>
    <font>
      <b/>
      <sz val="9"/>
      <color theme="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245699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/>
      <bottom style="medium">
        <color rgb="FF78C0D4"/>
      </bottom>
      <diagonal/>
    </border>
    <border>
      <left/>
      <right/>
      <top/>
      <bottom style="medium">
        <color rgb="FF78C0D4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 style="medium">
        <color rgb="FF78C0D4"/>
      </left>
      <right/>
      <top/>
      <bottom style="thick">
        <color rgb="FF78C0D4"/>
      </bottom>
      <diagonal/>
    </border>
    <border>
      <left/>
      <right/>
      <top/>
      <bottom style="thick">
        <color rgb="FF78C0D4"/>
      </bottom>
      <diagonal/>
    </border>
    <border>
      <left/>
      <right style="medium">
        <color rgb="FF78C0D4"/>
      </right>
      <top/>
      <bottom style="thick">
        <color rgb="FF78C0D4"/>
      </bottom>
      <diagonal/>
    </border>
    <border>
      <left/>
      <right/>
      <top style="thick">
        <color rgb="FF78C0D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/>
    <xf numFmtId="41" fontId="20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vertical="center" wrapText="1"/>
    </xf>
    <xf numFmtId="0" fontId="1" fillId="0" borderId="0" xfId="0" applyFont="1" applyFill="1"/>
    <xf numFmtId="0" fontId="0" fillId="2" borderId="0" xfId="0" applyFill="1"/>
    <xf numFmtId="0" fontId="3" fillId="0" borderId="0" xfId="0" applyFont="1" applyAlignment="1">
      <alignment vertical="center" wrapText="1"/>
    </xf>
    <xf numFmtId="0" fontId="2" fillId="2" borderId="0" xfId="0" applyFont="1" applyFill="1" applyAlignment="1"/>
    <xf numFmtId="0" fontId="6" fillId="0" borderId="0" xfId="0" applyFont="1"/>
    <xf numFmtId="0" fontId="8" fillId="3" borderId="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164" fontId="9" fillId="4" borderId="5" xfId="0" applyNumberFormat="1" applyFont="1" applyFill="1" applyBorder="1" applyAlignment="1">
      <alignment horizontal="center" vertical="top" wrapText="1"/>
    </xf>
    <xf numFmtId="164" fontId="10" fillId="4" borderId="6" xfId="0" applyNumberFormat="1" applyFont="1" applyFill="1" applyBorder="1" applyAlignment="1">
      <alignment vertical="top" wrapText="1"/>
    </xf>
    <xf numFmtId="0" fontId="8" fillId="5" borderId="4" xfId="0" applyFont="1" applyFill="1" applyBorder="1" applyAlignment="1">
      <alignment horizontal="center" vertical="top" wrapText="1"/>
    </xf>
    <xf numFmtId="164" fontId="9" fillId="5" borderId="5" xfId="0" applyNumberFormat="1" applyFont="1" applyFill="1" applyBorder="1" applyAlignment="1">
      <alignment horizontal="center" vertical="top" wrapText="1"/>
    </xf>
    <xf numFmtId="164" fontId="10" fillId="5" borderId="6" xfId="0" applyNumberFormat="1" applyFont="1" applyFill="1" applyBorder="1" applyAlignment="1">
      <alignment vertical="top" wrapText="1"/>
    </xf>
    <xf numFmtId="164" fontId="9" fillId="4" borderId="6" xfId="0" applyNumberFormat="1" applyFont="1" applyFill="1" applyBorder="1" applyAlignment="1">
      <alignment horizontal="center" vertical="top" wrapText="1"/>
    </xf>
    <xf numFmtId="164" fontId="9" fillId="5" borderId="6" xfId="0" applyNumberFormat="1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top" wrapText="1"/>
    </xf>
    <xf numFmtId="164" fontId="9" fillId="6" borderId="5" xfId="0" applyNumberFormat="1" applyFont="1" applyFill="1" applyBorder="1" applyAlignment="1">
      <alignment horizontal="center" vertical="top" wrapText="1"/>
    </xf>
    <xf numFmtId="164" fontId="9" fillId="6" borderId="6" xfId="0" applyNumberFormat="1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vertical="top" wrapText="1"/>
    </xf>
    <xf numFmtId="0" fontId="10" fillId="7" borderId="6" xfId="0" applyFont="1" applyFill="1" applyBorder="1" applyAlignment="1">
      <alignment vertical="top" wrapText="1"/>
    </xf>
    <xf numFmtId="164" fontId="11" fillId="4" borderId="5" xfId="0" applyNumberFormat="1" applyFont="1" applyFill="1" applyBorder="1" applyAlignment="1">
      <alignment horizontal="center" vertical="top"/>
    </xf>
    <xf numFmtId="164" fontId="11" fillId="4" borderId="6" xfId="0" applyNumberFormat="1" applyFont="1" applyFill="1" applyBorder="1" applyAlignment="1">
      <alignment horizontal="center" vertical="top"/>
    </xf>
    <xf numFmtId="164" fontId="11" fillId="5" borderId="5" xfId="0" applyNumberFormat="1" applyFont="1" applyFill="1" applyBorder="1" applyAlignment="1">
      <alignment horizontal="center" vertical="top"/>
    </xf>
    <xf numFmtId="164" fontId="11" fillId="5" borderId="6" xfId="0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2" fontId="14" fillId="4" borderId="5" xfId="0" applyNumberFormat="1" applyFont="1" applyFill="1" applyBorder="1" applyAlignment="1">
      <alignment horizontal="center" vertical="top" wrapText="1"/>
    </xf>
    <xf numFmtId="2" fontId="10" fillId="4" borderId="6" xfId="0" applyNumberFormat="1" applyFont="1" applyFill="1" applyBorder="1" applyAlignment="1">
      <alignment vertical="top" wrapText="1"/>
    </xf>
    <xf numFmtId="0" fontId="13" fillId="5" borderId="4" xfId="0" applyFont="1" applyFill="1" applyBorder="1" applyAlignment="1">
      <alignment horizontal="center" wrapText="1"/>
    </xf>
    <xf numFmtId="2" fontId="14" fillId="5" borderId="5" xfId="0" applyNumberFormat="1" applyFont="1" applyFill="1" applyBorder="1" applyAlignment="1">
      <alignment horizontal="center" vertical="top" wrapText="1"/>
    </xf>
    <xf numFmtId="2" fontId="10" fillId="5" borderId="6" xfId="0" applyNumberFormat="1" applyFont="1" applyFill="1" applyBorder="1" applyAlignment="1">
      <alignment vertical="top" wrapText="1"/>
    </xf>
    <xf numFmtId="2" fontId="14" fillId="4" borderId="6" xfId="0" applyNumberFormat="1" applyFont="1" applyFill="1" applyBorder="1" applyAlignment="1">
      <alignment horizontal="center" vertical="top" wrapText="1"/>
    </xf>
    <xf numFmtId="2" fontId="14" fillId="5" borderId="6" xfId="0" applyNumberFormat="1" applyFont="1" applyFill="1" applyBorder="1" applyAlignment="1">
      <alignment horizontal="center" vertical="top" wrapText="1"/>
    </xf>
    <xf numFmtId="165" fontId="14" fillId="5" borderId="6" xfId="0" applyNumberFormat="1" applyFont="1" applyFill="1" applyBorder="1" applyAlignment="1">
      <alignment horizontal="center" vertical="top" wrapText="1"/>
    </xf>
    <xf numFmtId="0" fontId="13" fillId="7" borderId="4" xfId="0" applyFont="1" applyFill="1" applyBorder="1" applyAlignment="1">
      <alignment horizontal="center" wrapText="1"/>
    </xf>
    <xf numFmtId="2" fontId="15" fillId="4" borderId="5" xfId="0" applyNumberFormat="1" applyFont="1" applyFill="1" applyBorder="1" applyAlignment="1">
      <alignment horizontal="center" vertical="top"/>
    </xf>
    <xf numFmtId="2" fontId="15" fillId="4" borderId="6" xfId="0" applyNumberFormat="1" applyFont="1" applyFill="1" applyBorder="1" applyAlignment="1">
      <alignment horizontal="center" vertical="top"/>
    </xf>
    <xf numFmtId="2" fontId="15" fillId="5" borderId="5" xfId="0" applyNumberFormat="1" applyFont="1" applyFill="1" applyBorder="1" applyAlignment="1">
      <alignment horizontal="center" vertical="top"/>
    </xf>
    <xf numFmtId="2" fontId="15" fillId="5" borderId="6" xfId="0" applyNumberFormat="1" applyFont="1" applyFill="1" applyBorder="1" applyAlignment="1">
      <alignment horizontal="center" vertical="top"/>
    </xf>
    <xf numFmtId="0" fontId="13" fillId="5" borderId="7" xfId="0" applyFont="1" applyFill="1" applyBorder="1" applyAlignment="1">
      <alignment horizontal="center" wrapText="1"/>
    </xf>
    <xf numFmtId="2" fontId="15" fillId="5" borderId="8" xfId="0" applyNumberFormat="1" applyFont="1" applyFill="1" applyBorder="1" applyAlignment="1">
      <alignment horizontal="center" vertical="top"/>
    </xf>
    <xf numFmtId="2" fontId="15" fillId="5" borderId="9" xfId="0" applyNumberFormat="1" applyFont="1" applyFill="1" applyBorder="1" applyAlignment="1">
      <alignment horizontal="center" vertical="top"/>
    </xf>
    <xf numFmtId="0" fontId="16" fillId="0" borderId="0" xfId="0" applyFont="1"/>
    <xf numFmtId="0" fontId="13" fillId="3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2" fontId="14" fillId="4" borderId="5" xfId="0" applyNumberFormat="1" applyFont="1" applyFill="1" applyBorder="1" applyAlignment="1">
      <alignment horizontal="center" wrapText="1"/>
    </xf>
    <xf numFmtId="2" fontId="14" fillId="4" borderId="6" xfId="0" applyNumberFormat="1" applyFont="1" applyFill="1" applyBorder="1" applyAlignment="1">
      <alignment horizontal="center" wrapText="1"/>
    </xf>
    <xf numFmtId="2" fontId="14" fillId="5" borderId="5" xfId="0" applyNumberFormat="1" applyFont="1" applyFill="1" applyBorder="1" applyAlignment="1">
      <alignment horizontal="center" wrapText="1"/>
    </xf>
    <xf numFmtId="2" fontId="14" fillId="5" borderId="6" xfId="0" applyNumberFormat="1" applyFont="1" applyFill="1" applyBorder="1" applyAlignment="1">
      <alignment horizontal="center" wrapText="1"/>
    </xf>
    <xf numFmtId="0" fontId="6" fillId="0" borderId="5" xfId="0" applyFont="1" applyBorder="1" applyAlignment="1"/>
    <xf numFmtId="0" fontId="10" fillId="7" borderId="5" xfId="0" applyFont="1" applyFill="1" applyBorder="1" applyAlignment="1">
      <alignment wrapText="1"/>
    </xf>
    <xf numFmtId="0" fontId="10" fillId="7" borderId="6" xfId="0" applyFont="1" applyFill="1" applyBorder="1" applyAlignment="1">
      <alignment wrapText="1"/>
    </xf>
    <xf numFmtId="2" fontId="14" fillId="5" borderId="5" xfId="0" applyNumberFormat="1" applyFont="1" applyFill="1" applyBorder="1" applyAlignment="1">
      <alignment horizontal="center"/>
    </xf>
    <xf numFmtId="2" fontId="14" fillId="5" borderId="6" xfId="0" applyNumberFormat="1" applyFont="1" applyFill="1" applyBorder="1" applyAlignment="1">
      <alignment horizontal="center"/>
    </xf>
    <xf numFmtId="2" fontId="14" fillId="4" borderId="5" xfId="0" applyNumberFormat="1" applyFon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17" fillId="0" borderId="10" xfId="0" applyFont="1" applyBorder="1"/>
    <xf numFmtId="0" fontId="13" fillId="4" borderId="4" xfId="0" applyFont="1" applyFill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top"/>
    </xf>
    <xf numFmtId="2" fontId="0" fillId="5" borderId="6" xfId="0" applyNumberFormat="1" applyFill="1" applyBorder="1" applyAlignment="1">
      <alignment horizontal="center" vertical="top" wrapText="1"/>
    </xf>
    <xf numFmtId="0" fontId="13" fillId="7" borderId="4" xfId="0" applyFont="1" applyFill="1" applyBorder="1" applyAlignment="1">
      <alignment horizontal="center" vertical="top" wrapText="1"/>
    </xf>
    <xf numFmtId="0" fontId="0" fillId="7" borderId="5" xfId="0" applyFill="1" applyBorder="1" applyAlignment="1">
      <alignment vertical="top" wrapText="1"/>
    </xf>
    <xf numFmtId="0" fontId="0" fillId="7" borderId="6" xfId="0" applyFill="1" applyBorder="1" applyAlignment="1">
      <alignment vertical="top" wrapText="1"/>
    </xf>
    <xf numFmtId="0" fontId="13" fillId="5" borderId="7" xfId="0" applyFont="1" applyFill="1" applyBorder="1" applyAlignment="1">
      <alignment horizontal="center" vertical="top" wrapText="1"/>
    </xf>
    <xf numFmtId="2" fontId="14" fillId="5" borderId="8" xfId="0" applyNumberFormat="1" applyFont="1" applyFill="1" applyBorder="1" applyAlignment="1">
      <alignment horizontal="center"/>
    </xf>
    <xf numFmtId="2" fontId="14" fillId="5" borderId="9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6" fillId="0" borderId="0" xfId="0" applyFont="1" applyBorder="1" applyAlignment="1"/>
    <xf numFmtId="0" fontId="13" fillId="0" borderId="0" xfId="0" applyFont="1" applyFill="1" applyBorder="1" applyAlignment="1">
      <alignment horizontal="center" vertical="top" wrapText="1"/>
    </xf>
    <xf numFmtId="0" fontId="17" fillId="0" borderId="0" xfId="0" applyFont="1" applyBorder="1"/>
    <xf numFmtId="0" fontId="1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indent="9"/>
    </xf>
    <xf numFmtId="0" fontId="9" fillId="6" borderId="5" xfId="0" applyFont="1" applyFill="1" applyBorder="1" applyAlignment="1">
      <alignment horizontal="center" vertical="top" wrapText="1"/>
    </xf>
    <xf numFmtId="49" fontId="14" fillId="9" borderId="5" xfId="0" applyNumberFormat="1" applyFont="1" applyFill="1" applyBorder="1" applyAlignment="1">
      <alignment horizontal="center" vertical="top" wrapText="1"/>
    </xf>
    <xf numFmtId="0" fontId="13" fillId="6" borderId="4" xfId="0" applyFont="1" applyFill="1" applyBorder="1" applyAlignment="1">
      <alignment horizontal="center" wrapText="1"/>
    </xf>
    <xf numFmtId="0" fontId="14" fillId="6" borderId="5" xfId="0" applyFont="1" applyFill="1" applyBorder="1" applyAlignment="1">
      <alignment horizontal="center" vertical="top" wrapText="1"/>
    </xf>
    <xf numFmtId="49" fontId="14" fillId="6" borderId="5" xfId="0" applyNumberFormat="1" applyFont="1" applyFill="1" applyBorder="1" applyAlignment="1">
      <alignment horizontal="center" vertical="top" wrapText="1"/>
    </xf>
    <xf numFmtId="49" fontId="14" fillId="6" borderId="6" xfId="0" applyNumberFormat="1" applyFont="1" applyFill="1" applyBorder="1" applyAlignment="1">
      <alignment horizontal="center" vertical="top" wrapText="1"/>
    </xf>
    <xf numFmtId="0" fontId="13" fillId="9" borderId="4" xfId="0" applyFont="1" applyFill="1" applyBorder="1" applyAlignment="1">
      <alignment horizontal="center" wrapText="1"/>
    </xf>
    <xf numFmtId="2" fontId="14" fillId="9" borderId="5" xfId="0" applyNumberFormat="1" applyFont="1" applyFill="1" applyBorder="1" applyAlignment="1">
      <alignment horizontal="center" wrapText="1"/>
    </xf>
    <xf numFmtId="2" fontId="14" fillId="9" borderId="6" xfId="0" applyNumberFormat="1" applyFont="1" applyFill="1" applyBorder="1" applyAlignment="1">
      <alignment horizontal="center" wrapText="1"/>
    </xf>
    <xf numFmtId="49" fontId="15" fillId="5" borderId="5" xfId="0" applyNumberFormat="1" applyFont="1" applyFill="1" applyBorder="1" applyAlignment="1">
      <alignment horizontal="center" vertical="top"/>
    </xf>
    <xf numFmtId="49" fontId="14" fillId="5" borderId="5" xfId="0" applyNumberFormat="1" applyFont="1" applyFill="1" applyBorder="1" applyAlignment="1">
      <alignment horizontal="center" vertical="top" wrapText="1"/>
    </xf>
    <xf numFmtId="49" fontId="14" fillId="5" borderId="6" xfId="0" applyNumberFormat="1" applyFont="1" applyFill="1" applyBorder="1" applyAlignment="1">
      <alignment horizontal="center" vertical="top" wrapText="1"/>
    </xf>
    <xf numFmtId="0" fontId="13" fillId="6" borderId="4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167" fontId="0" fillId="0" borderId="0" xfId="2" applyNumberFormat="1" applyFont="1"/>
    <xf numFmtId="167" fontId="0" fillId="0" borderId="0" xfId="2" applyNumberFormat="1" applyFont="1" applyFill="1"/>
    <xf numFmtId="167" fontId="14" fillId="0" borderId="0" xfId="2" applyNumberFormat="1" applyFont="1" applyFill="1" applyBorder="1" applyAlignment="1">
      <alignment horizontal="center"/>
    </xf>
    <xf numFmtId="167" fontId="14" fillId="0" borderId="0" xfId="2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center" vertical="top" wrapText="1"/>
    </xf>
    <xf numFmtId="167" fontId="20" fillId="0" borderId="0" xfId="2" applyNumberFormat="1" applyFont="1" applyFill="1" applyBorder="1" applyAlignment="1">
      <alignment horizontal="center" vertical="top"/>
    </xf>
    <xf numFmtId="167" fontId="20" fillId="0" borderId="0" xfId="2" applyNumberFormat="1" applyFont="1" applyFill="1" applyAlignment="1">
      <alignment horizontal="center" vertical="top"/>
    </xf>
    <xf numFmtId="0" fontId="21" fillId="0" borderId="0" xfId="0" applyFont="1" applyFill="1" applyBorder="1" applyAlignment="1">
      <alignment horizontal="center" wrapText="1"/>
    </xf>
    <xf numFmtId="167" fontId="21" fillId="0" borderId="0" xfId="2" applyNumberFormat="1" applyFont="1" applyFill="1" applyBorder="1" applyAlignment="1">
      <alignment horizontal="center"/>
    </xf>
    <xf numFmtId="167" fontId="21" fillId="0" borderId="0" xfId="2" applyNumberFormat="1" applyFont="1" applyFill="1" applyAlignment="1">
      <alignment horizontal="center"/>
    </xf>
  </cellXfs>
  <cellStyles count="3">
    <cellStyle name="Comma [0]" xfId="2" builtinId="6"/>
    <cellStyle name="Normal" xfId="0" builtinId="0"/>
    <cellStyle name="Normal 3" xfId="1" xr:uid="{377293A3-1ACB-408D-99D2-04C482BB9145}"/>
  </cellStyles>
  <dxfs count="50">
    <dxf>
      <numFmt numFmtId="167" formatCode="_-* #,##0.00_-;\-* #,##0.00_-;_-* &quot;-&quot;_-;_-@_-"/>
      <fill>
        <patternFill patternType="none">
          <fgColor indexed="64"/>
          <bgColor indexed="65"/>
        </patternFill>
      </fill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Verdana"/>
        <family val="2"/>
        <scheme val="none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Verdana"/>
        <family val="2"/>
        <scheme val="none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7" formatCode="_-* #,##0.00_-;\-* #,##0.00_-;_-* &quot;-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Verdana"/>
        <family val="2"/>
        <scheme val="none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Verdana"/>
        <family val="2"/>
        <scheme val="none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Verdana"/>
        <family val="2"/>
        <scheme val="none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Verdana"/>
        <family val="2"/>
        <scheme val="none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-* #,##0.00_-;\-* #,##0.00_-;_-* &quot;-&quot;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numFmt numFmtId="167" formatCode="_-* #,##0.00_-;\-* #,##0.00_-;_-* &quot;-&quot;_-;_-@_-"/>
      <fill>
        <patternFill patternType="none">
          <fgColor indexed="64"/>
          <bgColor indexed="65"/>
        </patternFill>
      </fill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67" formatCode="_-* #,##0.00_-;\-* #,##0.00_-;_-* &quot;-&quot;_-;_-@_-"/>
      <fill>
        <patternFill patternType="none">
          <fgColor indexed="64"/>
          <bgColor indexed="65"/>
        </patternFill>
      </fill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  <fill>
        <patternFill patternType="none">
          <fgColor indexed="64"/>
          <bgColor indexed="65"/>
        </patternFill>
      </fill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  <fill>
        <patternFill patternType="none">
          <fgColor indexed="64"/>
          <bgColor indexed="65"/>
        </patternFill>
      </fill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numFmt numFmtId="167" formatCode="_-* #,##0.00_-;\-* #,##0.00_-;_-* &quot;-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245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1400" b="0" i="0" baseline="0">
                <a:effectLst/>
              </a:rPr>
              <a:t>Brennisteinstvíoxíð í lofti 2021 (µg/m3)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Úrvinnsla!$J$25</c:f>
              <c:strCache>
                <c:ptCount val="1"/>
                <c:pt idx="0">
                  <c:v>Stöð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Úrvinnsla!$I$26:$I$37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Úrvinnsla!$J$26:$J$37</c:f>
              <c:numCache>
                <c:formatCode>_-* #,##0.00_-;\-* #,##0.00_-;_-* "-"_-;_-@_-</c:formatCode>
                <c:ptCount val="12"/>
                <c:pt idx="0">
                  <c:v>1.96</c:v>
                </c:pt>
                <c:pt idx="1">
                  <c:v>2.5</c:v>
                </c:pt>
                <c:pt idx="2">
                  <c:v>1.34</c:v>
                </c:pt>
                <c:pt idx="3">
                  <c:v>1.29</c:v>
                </c:pt>
                <c:pt idx="4">
                  <c:v>1.77</c:v>
                </c:pt>
                <c:pt idx="5">
                  <c:v>3.26</c:v>
                </c:pt>
                <c:pt idx="6">
                  <c:v>3.83</c:v>
                </c:pt>
                <c:pt idx="7">
                  <c:v>3.41</c:v>
                </c:pt>
                <c:pt idx="8">
                  <c:v>1.86</c:v>
                </c:pt>
                <c:pt idx="9">
                  <c:v>0.95</c:v>
                </c:pt>
                <c:pt idx="10">
                  <c:v>1.26</c:v>
                </c:pt>
                <c:pt idx="11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1-4F8E-B0B6-A26A7E3A7B04}"/>
            </c:ext>
          </c:extLst>
        </c:ser>
        <c:ser>
          <c:idx val="1"/>
          <c:order val="1"/>
          <c:tx>
            <c:strRef>
              <c:f>Úrvinnsla!$K$25</c:f>
              <c:strCache>
                <c:ptCount val="1"/>
                <c:pt idx="0">
                  <c:v>Stöð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Úrvinnsla!$I$26:$I$37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Úrvinnsla!$K$26:$K$37</c:f>
              <c:numCache>
                <c:formatCode>_-* #,##0.00_-;\-* #,##0.00_-;_-* "-"_-;_-@_-</c:formatCode>
                <c:ptCount val="12"/>
                <c:pt idx="0">
                  <c:v>3.48</c:v>
                </c:pt>
                <c:pt idx="1">
                  <c:v>2.9</c:v>
                </c:pt>
                <c:pt idx="2">
                  <c:v>1.98</c:v>
                </c:pt>
                <c:pt idx="3">
                  <c:v>2.2999999999999998</c:v>
                </c:pt>
                <c:pt idx="4">
                  <c:v>2.17</c:v>
                </c:pt>
                <c:pt idx="5">
                  <c:v>4.87</c:v>
                </c:pt>
                <c:pt idx="6">
                  <c:v>7.77</c:v>
                </c:pt>
                <c:pt idx="7">
                  <c:v>5.47</c:v>
                </c:pt>
                <c:pt idx="8">
                  <c:v>2.79</c:v>
                </c:pt>
                <c:pt idx="9">
                  <c:v>1.42</c:v>
                </c:pt>
                <c:pt idx="10">
                  <c:v>1.76</c:v>
                </c:pt>
                <c:pt idx="11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1-4F8E-B0B6-A26A7E3A7B04}"/>
            </c:ext>
          </c:extLst>
        </c:ser>
        <c:ser>
          <c:idx val="2"/>
          <c:order val="2"/>
          <c:tx>
            <c:strRef>
              <c:f>Úrvinnsla!$L$25</c:f>
              <c:strCache>
                <c:ptCount val="1"/>
                <c:pt idx="0">
                  <c:v>Stöð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Úrvinnsla!$I$26:$I$37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Úrvinnsla!$L$26:$L$37</c:f>
              <c:numCache>
                <c:formatCode>_-* #,##0.00_-;\-* #,##0.00_-;_-* "-"_-;_-@_-</c:formatCode>
                <c:ptCount val="12"/>
                <c:pt idx="0">
                  <c:v>4.26</c:v>
                </c:pt>
                <c:pt idx="1">
                  <c:v>1.85</c:v>
                </c:pt>
                <c:pt idx="2">
                  <c:v>2.4700000000000002</c:v>
                </c:pt>
                <c:pt idx="3">
                  <c:v>2.23</c:v>
                </c:pt>
                <c:pt idx="4">
                  <c:v>0.9</c:v>
                </c:pt>
                <c:pt idx="6">
                  <c:v>2.04</c:v>
                </c:pt>
                <c:pt idx="7">
                  <c:v>2.2000000000000002</c:v>
                </c:pt>
                <c:pt idx="8">
                  <c:v>1.78</c:v>
                </c:pt>
                <c:pt idx="9">
                  <c:v>1.98</c:v>
                </c:pt>
                <c:pt idx="10">
                  <c:v>2.54</c:v>
                </c:pt>
                <c:pt idx="11">
                  <c:v>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1-4F8E-B0B6-A26A7E3A7B04}"/>
            </c:ext>
          </c:extLst>
        </c:ser>
        <c:ser>
          <c:idx val="3"/>
          <c:order val="3"/>
          <c:tx>
            <c:strRef>
              <c:f>Úrvinnsla!$M$25</c:f>
              <c:strCache>
                <c:ptCount val="1"/>
                <c:pt idx="0">
                  <c:v>Stöð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Úrvinnsla!$I$26:$I$37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Úrvinnsla!$M$26:$M$37</c:f>
              <c:numCache>
                <c:formatCode>_-* #,##0.00_-;\-* #,##0.00_-;_-* "-"_-;_-@_-</c:formatCode>
                <c:ptCount val="12"/>
                <c:pt idx="0">
                  <c:v>1.57</c:v>
                </c:pt>
                <c:pt idx="1">
                  <c:v>0.88</c:v>
                </c:pt>
                <c:pt idx="2">
                  <c:v>1.44</c:v>
                </c:pt>
                <c:pt idx="3">
                  <c:v>1.26</c:v>
                </c:pt>
                <c:pt idx="4">
                  <c:v>0.91</c:v>
                </c:pt>
                <c:pt idx="5">
                  <c:v>1.88</c:v>
                </c:pt>
                <c:pt idx="6">
                  <c:v>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1-4F8E-B0B6-A26A7E3A7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236688"/>
        <c:axId val="253228912"/>
      </c:barChart>
      <c:lineChart>
        <c:grouping val="standard"/>
        <c:varyColors val="0"/>
        <c:ser>
          <c:idx val="4"/>
          <c:order val="4"/>
          <c:tx>
            <c:strRef>
              <c:f>Úrvinnsla!$N$25</c:f>
              <c:strCache>
                <c:ptCount val="1"/>
                <c:pt idx="0">
                  <c:v>Meðaltal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Úrvinnsla!$I$26:$I$37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Úrvinnsla!$N$26:$N$37</c:f>
              <c:numCache>
                <c:formatCode>_-* #,##0.00_-;\-* #,##0.00_-;_-* "-"_-;_-@_-</c:formatCode>
                <c:ptCount val="12"/>
                <c:pt idx="0">
                  <c:v>2.8174999999999999</c:v>
                </c:pt>
                <c:pt idx="1">
                  <c:v>2.0325000000000002</c:v>
                </c:pt>
                <c:pt idx="2">
                  <c:v>1.8075000000000001</c:v>
                </c:pt>
                <c:pt idx="3">
                  <c:v>1.77</c:v>
                </c:pt>
                <c:pt idx="4">
                  <c:v>1.4375</c:v>
                </c:pt>
                <c:pt idx="5">
                  <c:v>3.336666666666666</c:v>
                </c:pt>
                <c:pt idx="6">
                  <c:v>4.3375000000000004</c:v>
                </c:pt>
                <c:pt idx="7">
                  <c:v>3.6933333333333329</c:v>
                </c:pt>
                <c:pt idx="8">
                  <c:v>2.1433333333333335</c:v>
                </c:pt>
                <c:pt idx="9">
                  <c:v>1.45</c:v>
                </c:pt>
                <c:pt idx="10">
                  <c:v>1.8533333333333335</c:v>
                </c:pt>
                <c:pt idx="11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1-4F8E-B0B6-A26A7E3A7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36688"/>
        <c:axId val="253228912"/>
      </c:lineChart>
      <c:catAx>
        <c:axId val="25323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228912"/>
        <c:crosses val="autoZero"/>
        <c:auto val="1"/>
        <c:lblAlgn val="ctr"/>
        <c:lblOffset val="100"/>
        <c:noMultiLvlLbl val="0"/>
      </c:catAx>
      <c:valAx>
        <c:axId val="25322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23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s-IS" sz="1400" b="0" i="0" baseline="0">
                <a:effectLst/>
              </a:rPr>
              <a:t>Brennisteinstvíoxíð í lofti (µg/m3)</a:t>
            </a:r>
            <a:endParaRPr lang="en-GB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Úrvinnsla!$J$4</c:f>
              <c:strCache>
                <c:ptCount val="1"/>
                <c:pt idx="0">
                  <c:v>Stöð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Úrvinnsla!$I$5:$I$21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2015*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Úrvinnsla!$J$5:$J$21</c:f>
              <c:numCache>
                <c:formatCode>_-* #,##0.00_-;\-* #,##0.00_-;_-* "-"_-;_-@_-</c:formatCode>
                <c:ptCount val="17"/>
                <c:pt idx="0">
                  <c:v>0.32</c:v>
                </c:pt>
                <c:pt idx="1">
                  <c:v>0.55000000000000004</c:v>
                </c:pt>
                <c:pt idx="2">
                  <c:v>0.89</c:v>
                </c:pt>
                <c:pt idx="3">
                  <c:v>2.06</c:v>
                </c:pt>
                <c:pt idx="4">
                  <c:v>2.1800000000000002</c:v>
                </c:pt>
                <c:pt idx="5">
                  <c:v>3.5</c:v>
                </c:pt>
                <c:pt idx="6">
                  <c:v>2.36</c:v>
                </c:pt>
                <c:pt idx="7">
                  <c:v>2.73</c:v>
                </c:pt>
                <c:pt idx="8">
                  <c:v>2.23</c:v>
                </c:pt>
                <c:pt idx="9">
                  <c:v>11</c:v>
                </c:pt>
                <c:pt idx="10">
                  <c:v>7.98</c:v>
                </c:pt>
                <c:pt idx="11">
                  <c:v>2.29</c:v>
                </c:pt>
                <c:pt idx="12">
                  <c:v>2.67</c:v>
                </c:pt>
                <c:pt idx="13">
                  <c:v>2.2400000000000002</c:v>
                </c:pt>
                <c:pt idx="14">
                  <c:v>1.87</c:v>
                </c:pt>
                <c:pt idx="15">
                  <c:v>1.87</c:v>
                </c:pt>
                <c:pt idx="16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F-49BC-B1B2-B5F9A6365E31}"/>
            </c:ext>
          </c:extLst>
        </c:ser>
        <c:ser>
          <c:idx val="1"/>
          <c:order val="1"/>
          <c:tx>
            <c:strRef>
              <c:f>Úrvinnsla!$K$4</c:f>
              <c:strCache>
                <c:ptCount val="1"/>
                <c:pt idx="0">
                  <c:v>Stöð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Úrvinnsla!$I$5:$I$21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2015*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Úrvinnsla!$K$5:$K$21</c:f>
              <c:numCache>
                <c:formatCode>_-* #,##0.00_-;\-* #,##0.00_-;_-* "-"_-;_-@_-</c:formatCode>
                <c:ptCount val="17"/>
                <c:pt idx="0">
                  <c:v>0.23</c:v>
                </c:pt>
                <c:pt idx="1">
                  <c:v>0.28999999999999998</c:v>
                </c:pt>
                <c:pt idx="2">
                  <c:v>2.4900000000000002</c:v>
                </c:pt>
                <c:pt idx="3">
                  <c:v>2.99</c:v>
                </c:pt>
                <c:pt idx="4">
                  <c:v>3.29</c:v>
                </c:pt>
                <c:pt idx="5">
                  <c:v>4.8499999999999996</c:v>
                </c:pt>
                <c:pt idx="6">
                  <c:v>4.2</c:v>
                </c:pt>
                <c:pt idx="7">
                  <c:v>4.03</c:v>
                </c:pt>
                <c:pt idx="8">
                  <c:v>3.46</c:v>
                </c:pt>
                <c:pt idx="9">
                  <c:v>11.3</c:v>
                </c:pt>
                <c:pt idx="10">
                  <c:v>5.07</c:v>
                </c:pt>
                <c:pt idx="11">
                  <c:v>3.08</c:v>
                </c:pt>
                <c:pt idx="12">
                  <c:v>3.27</c:v>
                </c:pt>
                <c:pt idx="13">
                  <c:v>3.15</c:v>
                </c:pt>
                <c:pt idx="14">
                  <c:v>2.74</c:v>
                </c:pt>
                <c:pt idx="15">
                  <c:v>2.65</c:v>
                </c:pt>
                <c:pt idx="16">
                  <c:v>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F-49BC-B1B2-B5F9A6365E31}"/>
            </c:ext>
          </c:extLst>
        </c:ser>
        <c:ser>
          <c:idx val="2"/>
          <c:order val="2"/>
          <c:tx>
            <c:strRef>
              <c:f>Úrvinnsla!$L$4</c:f>
              <c:strCache>
                <c:ptCount val="1"/>
                <c:pt idx="0">
                  <c:v>Stöð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Úrvinnsla!$I$5:$I$21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2015*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Úrvinnsla!$L$5:$L$21</c:f>
              <c:numCache>
                <c:formatCode>_-* #,##0.00_-;\-* #,##0.00_-;_-* "-"_-;_-@_-</c:formatCode>
                <c:ptCount val="17"/>
                <c:pt idx="0">
                  <c:v>0.33</c:v>
                </c:pt>
                <c:pt idx="1">
                  <c:v>0.21</c:v>
                </c:pt>
                <c:pt idx="2">
                  <c:v>1.32</c:v>
                </c:pt>
                <c:pt idx="3">
                  <c:v>2.2200000000000002</c:v>
                </c:pt>
                <c:pt idx="4">
                  <c:v>2.72</c:v>
                </c:pt>
                <c:pt idx="5">
                  <c:v>4.0199999999999996</c:v>
                </c:pt>
                <c:pt idx="6">
                  <c:v>2.93</c:v>
                </c:pt>
                <c:pt idx="7">
                  <c:v>3.32</c:v>
                </c:pt>
                <c:pt idx="8">
                  <c:v>3.23</c:v>
                </c:pt>
                <c:pt idx="9">
                  <c:v>10.5</c:v>
                </c:pt>
                <c:pt idx="10">
                  <c:v>6.08</c:v>
                </c:pt>
                <c:pt idx="11">
                  <c:v>2.37</c:v>
                </c:pt>
                <c:pt idx="12">
                  <c:v>2.2799999999999998</c:v>
                </c:pt>
                <c:pt idx="13">
                  <c:v>2.35</c:v>
                </c:pt>
                <c:pt idx="14">
                  <c:v>2.52</c:v>
                </c:pt>
                <c:pt idx="15">
                  <c:v>2.52</c:v>
                </c:pt>
                <c:pt idx="16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FF-49BC-B1B2-B5F9A6365E31}"/>
            </c:ext>
          </c:extLst>
        </c:ser>
        <c:ser>
          <c:idx val="3"/>
          <c:order val="3"/>
          <c:tx>
            <c:strRef>
              <c:f>Úrvinnsla!$M$4</c:f>
              <c:strCache>
                <c:ptCount val="1"/>
                <c:pt idx="0">
                  <c:v>Stöð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Úrvinnsla!$I$5:$I$21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2015*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Úrvinnsla!$M$5:$M$21</c:f>
              <c:numCache>
                <c:formatCode>_-* #,##0.00_-;\-* #,##0.00_-;_-* "-"_-;_-@_-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0.31</c:v>
                </c:pt>
                <c:pt idx="3">
                  <c:v>0.91</c:v>
                </c:pt>
                <c:pt idx="4">
                  <c:v>1.32</c:v>
                </c:pt>
                <c:pt idx="5">
                  <c:v>2.09</c:v>
                </c:pt>
                <c:pt idx="6">
                  <c:v>1.04</c:v>
                </c:pt>
                <c:pt idx="7">
                  <c:v>1.49</c:v>
                </c:pt>
                <c:pt idx="8">
                  <c:v>1.38</c:v>
                </c:pt>
                <c:pt idx="9">
                  <c:v>2.2999999999999998</c:v>
                </c:pt>
                <c:pt idx="10">
                  <c:v>2.84</c:v>
                </c:pt>
                <c:pt idx="11">
                  <c:v>1.3</c:v>
                </c:pt>
                <c:pt idx="12">
                  <c:v>1.23</c:v>
                </c:pt>
                <c:pt idx="13">
                  <c:v>1.18</c:v>
                </c:pt>
                <c:pt idx="14">
                  <c:v>1.25</c:v>
                </c:pt>
                <c:pt idx="15">
                  <c:v>1.19</c:v>
                </c:pt>
                <c:pt idx="16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FF-49BC-B1B2-B5F9A6365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1698751"/>
        <c:axId val="441706527"/>
      </c:barChart>
      <c:lineChart>
        <c:grouping val="standard"/>
        <c:varyColors val="0"/>
        <c:ser>
          <c:idx val="4"/>
          <c:order val="4"/>
          <c:tx>
            <c:strRef>
              <c:f>Úrvinnsla!$N$4</c:f>
              <c:strCache>
                <c:ptCount val="1"/>
                <c:pt idx="0">
                  <c:v>Meðaltal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Úrvinnsla!$I$5:$I$21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2015*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strCache>
            </c:strRef>
          </c:cat>
          <c:val>
            <c:numRef>
              <c:f>Úrvinnsla!$N$5:$N$21</c:f>
              <c:numCache>
                <c:formatCode>_-* #,##0.00_-;\-* #,##0.00_-;_-* "-"_-;_-@_-</c:formatCode>
                <c:ptCount val="17"/>
                <c:pt idx="0">
                  <c:v>0.22000000000000003</c:v>
                </c:pt>
                <c:pt idx="1">
                  <c:v>0.26250000000000001</c:v>
                </c:pt>
                <c:pt idx="2">
                  <c:v>1.2524999999999999</c:v>
                </c:pt>
                <c:pt idx="3">
                  <c:v>2.0450000000000004</c:v>
                </c:pt>
                <c:pt idx="4">
                  <c:v>2.3775000000000004</c:v>
                </c:pt>
                <c:pt idx="5">
                  <c:v>3.6149999999999998</c:v>
                </c:pt>
                <c:pt idx="6">
                  <c:v>2.6325000000000003</c:v>
                </c:pt>
                <c:pt idx="7">
                  <c:v>2.8925000000000001</c:v>
                </c:pt>
                <c:pt idx="8">
                  <c:v>2.5750000000000002</c:v>
                </c:pt>
                <c:pt idx="9">
                  <c:v>8.7749999999999986</c:v>
                </c:pt>
                <c:pt idx="10">
                  <c:v>5.4925000000000006</c:v>
                </c:pt>
                <c:pt idx="11">
                  <c:v>2.2600000000000002</c:v>
                </c:pt>
                <c:pt idx="12">
                  <c:v>2.3624999999999998</c:v>
                </c:pt>
                <c:pt idx="13">
                  <c:v>2.23</c:v>
                </c:pt>
                <c:pt idx="14">
                  <c:v>2.0950000000000002</c:v>
                </c:pt>
                <c:pt idx="15">
                  <c:v>2.0574999999999997</c:v>
                </c:pt>
                <c:pt idx="16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FF-49BC-B1B2-B5F9A6365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98751"/>
        <c:axId val="441706527"/>
      </c:lineChart>
      <c:catAx>
        <c:axId val="44169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706527"/>
        <c:crosses val="autoZero"/>
        <c:auto val="1"/>
        <c:lblAlgn val="ctr"/>
        <c:lblOffset val="100"/>
        <c:noMultiLvlLbl val="0"/>
      </c:catAx>
      <c:valAx>
        <c:axId val="44170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69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1600" b="0" i="0" baseline="0">
                <a:effectLst/>
              </a:rPr>
              <a:t>Svifryk (µg/m3) 2021</a:t>
            </a:r>
            <a:endParaRPr lang="en-GB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Úrvinnsla!$C$25</c:f>
              <c:strCache>
                <c:ptCount val="1"/>
                <c:pt idx="0">
                  <c:v>Stöð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Úrvinnsla!$B$26:$B$37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Úrvinnsla!$C$26:$C$37</c:f>
              <c:numCache>
                <c:formatCode>_-* #,##0.00_-;\-* #,##0.00_-;_-* "-"_-;_-@_-</c:formatCode>
                <c:ptCount val="12"/>
                <c:pt idx="0">
                  <c:v>4.2</c:v>
                </c:pt>
                <c:pt idx="1">
                  <c:v>9.3000000000000007</c:v>
                </c:pt>
                <c:pt idx="2">
                  <c:v>41.3</c:v>
                </c:pt>
                <c:pt idx="3">
                  <c:v>52.4</c:v>
                </c:pt>
                <c:pt idx="4">
                  <c:v>14.9</c:v>
                </c:pt>
                <c:pt idx="5">
                  <c:v>15.5</c:v>
                </c:pt>
                <c:pt idx="6">
                  <c:v>33</c:v>
                </c:pt>
                <c:pt idx="7">
                  <c:v>9.6999999999999993</c:v>
                </c:pt>
                <c:pt idx="8">
                  <c:v>9.9</c:v>
                </c:pt>
                <c:pt idx="9">
                  <c:v>3.8</c:v>
                </c:pt>
                <c:pt idx="10">
                  <c:v>42.4</c:v>
                </c:pt>
                <c:pt idx="11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3-452D-B2F6-6877BE0388FC}"/>
            </c:ext>
          </c:extLst>
        </c:ser>
        <c:ser>
          <c:idx val="1"/>
          <c:order val="1"/>
          <c:tx>
            <c:strRef>
              <c:f>Úrvinnsla!$D$25</c:f>
              <c:strCache>
                <c:ptCount val="1"/>
                <c:pt idx="0">
                  <c:v>Stöð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Úrvinnsla!$B$26:$B$37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Úrvinnsla!$D$26:$D$37</c:f>
              <c:numCache>
                <c:formatCode>_-* #,##0.00_-;\-* #,##0.00_-;_-* "-"_-;_-@_-</c:formatCode>
                <c:ptCount val="12"/>
                <c:pt idx="0">
                  <c:v>5.2</c:v>
                </c:pt>
                <c:pt idx="1">
                  <c:v>11.4</c:v>
                </c:pt>
                <c:pt idx="2">
                  <c:v>39.200000000000003</c:v>
                </c:pt>
                <c:pt idx="3">
                  <c:v>8.3000000000000007</c:v>
                </c:pt>
                <c:pt idx="4">
                  <c:v>14.5</c:v>
                </c:pt>
                <c:pt idx="5">
                  <c:v>15.8</c:v>
                </c:pt>
                <c:pt idx="6">
                  <c:v>29</c:v>
                </c:pt>
                <c:pt idx="7">
                  <c:v>10.8</c:v>
                </c:pt>
                <c:pt idx="8">
                  <c:v>10.6</c:v>
                </c:pt>
                <c:pt idx="9">
                  <c:v>2.5</c:v>
                </c:pt>
                <c:pt idx="10">
                  <c:v>42.9</c:v>
                </c:pt>
                <c:pt idx="1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3-452D-B2F6-6877BE0388FC}"/>
            </c:ext>
          </c:extLst>
        </c:ser>
        <c:ser>
          <c:idx val="2"/>
          <c:order val="2"/>
          <c:tx>
            <c:strRef>
              <c:f>Úrvinnsla!$E$25</c:f>
              <c:strCache>
                <c:ptCount val="1"/>
                <c:pt idx="0">
                  <c:v>Stöð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Úrvinnsla!$B$26:$B$37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Úrvinnsla!$E$26:$E$37</c:f>
              <c:numCache>
                <c:formatCode>_-* #,##0.00_-;\-* #,##0.00_-;_-* "-"_-;_-@_-</c:formatCode>
                <c:ptCount val="12"/>
                <c:pt idx="0">
                  <c:v>4.3</c:v>
                </c:pt>
                <c:pt idx="1">
                  <c:v>10.4</c:v>
                </c:pt>
                <c:pt idx="2">
                  <c:v>31</c:v>
                </c:pt>
                <c:pt idx="3">
                  <c:v>8.5</c:v>
                </c:pt>
                <c:pt idx="4">
                  <c:v>17.5</c:v>
                </c:pt>
                <c:pt idx="5">
                  <c:v>10.8</c:v>
                </c:pt>
                <c:pt idx="6">
                  <c:v>25.2</c:v>
                </c:pt>
                <c:pt idx="7">
                  <c:v>6.7</c:v>
                </c:pt>
                <c:pt idx="8">
                  <c:v>10.5</c:v>
                </c:pt>
                <c:pt idx="9">
                  <c:v>2.5</c:v>
                </c:pt>
                <c:pt idx="10">
                  <c:v>22.5</c:v>
                </c:pt>
                <c:pt idx="11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3-452D-B2F6-6877BE0388FC}"/>
            </c:ext>
          </c:extLst>
        </c:ser>
        <c:ser>
          <c:idx val="3"/>
          <c:order val="3"/>
          <c:tx>
            <c:strRef>
              <c:f>Úrvinnsla!$F$25</c:f>
              <c:strCache>
                <c:ptCount val="1"/>
                <c:pt idx="0">
                  <c:v>Stöð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Úrvinnsla!$B$26:$B$37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Úrvinnsla!$F$26:$F$37</c:f>
              <c:numCache>
                <c:formatCode>_-* #,##0.00_-;\-* #,##0.00_-;_-* "-"_-;_-@_-</c:formatCode>
                <c:ptCount val="12"/>
                <c:pt idx="0">
                  <c:v>5.4</c:v>
                </c:pt>
                <c:pt idx="1">
                  <c:v>8.5</c:v>
                </c:pt>
                <c:pt idx="2">
                  <c:v>32.9</c:v>
                </c:pt>
                <c:pt idx="3">
                  <c:v>12.4</c:v>
                </c:pt>
                <c:pt idx="4">
                  <c:v>17.3</c:v>
                </c:pt>
                <c:pt idx="5">
                  <c:v>5.6</c:v>
                </c:pt>
                <c:pt idx="6">
                  <c:v>37.700000000000003</c:v>
                </c:pt>
                <c:pt idx="7">
                  <c:v>12.6</c:v>
                </c:pt>
                <c:pt idx="8">
                  <c:v>11.3</c:v>
                </c:pt>
                <c:pt idx="9">
                  <c:v>1.9</c:v>
                </c:pt>
                <c:pt idx="10">
                  <c:v>40.6</c:v>
                </c:pt>
                <c:pt idx="11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83-452D-B2F6-6877BE03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1706095"/>
        <c:axId val="441699615"/>
      </c:barChart>
      <c:lineChart>
        <c:grouping val="standard"/>
        <c:varyColors val="0"/>
        <c:ser>
          <c:idx val="4"/>
          <c:order val="4"/>
          <c:tx>
            <c:strRef>
              <c:f>Úrvinnsla!$G$25</c:f>
              <c:strCache>
                <c:ptCount val="1"/>
                <c:pt idx="0">
                  <c:v>Meðaltal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Úrvinnsla!$B$26:$B$37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Úrvinnsla!$G$26:$G$37</c:f>
              <c:numCache>
                <c:formatCode>_-* #,##0.00_-;\-* #,##0.00_-;_-* "-"_-;_-@_-</c:formatCode>
                <c:ptCount val="12"/>
                <c:pt idx="0">
                  <c:v>4.7750000000000004</c:v>
                </c:pt>
                <c:pt idx="1">
                  <c:v>9.9</c:v>
                </c:pt>
                <c:pt idx="2">
                  <c:v>36.1</c:v>
                </c:pt>
                <c:pt idx="3">
                  <c:v>20.400000000000002</c:v>
                </c:pt>
                <c:pt idx="4">
                  <c:v>16.05</c:v>
                </c:pt>
                <c:pt idx="5">
                  <c:v>11.925000000000001</c:v>
                </c:pt>
                <c:pt idx="6">
                  <c:v>31.225000000000001</c:v>
                </c:pt>
                <c:pt idx="7">
                  <c:v>9.9499999999999993</c:v>
                </c:pt>
                <c:pt idx="8">
                  <c:v>10.574999999999999</c:v>
                </c:pt>
                <c:pt idx="9">
                  <c:v>2.6750000000000003</c:v>
                </c:pt>
                <c:pt idx="10">
                  <c:v>37.1</c:v>
                </c:pt>
                <c:pt idx="11">
                  <c:v>29.700000000000003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83-452D-B2F6-6877BE03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706095"/>
        <c:axId val="441699615"/>
      </c:lineChart>
      <c:catAx>
        <c:axId val="44170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699615"/>
        <c:crosses val="autoZero"/>
        <c:auto val="1"/>
        <c:lblAlgn val="ctr"/>
        <c:lblOffset val="100"/>
        <c:noMultiLvlLbl val="0"/>
      </c:catAx>
      <c:valAx>
        <c:axId val="44169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70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Svifryk </a:t>
            </a:r>
            <a:r>
              <a:rPr lang="is-IS" sz="1400" b="0" i="0" u="none" strike="noStrike" baseline="0">
                <a:effectLst/>
              </a:rPr>
              <a:t>(µg/m3)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Úrvinnsla!$C$4</c:f>
              <c:strCache>
                <c:ptCount val="1"/>
                <c:pt idx="0">
                  <c:v>Stöð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Úrvinnsla!$B$5:$B$21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Úrvinnsla!$C$5:$C$21</c:f>
              <c:numCache>
                <c:formatCode>_-* #,##0.00_-;\-* #,##0.00_-;_-* "-"_-;_-@_-</c:formatCode>
                <c:ptCount val="17"/>
                <c:pt idx="0">
                  <c:v>13.3</c:v>
                </c:pt>
                <c:pt idx="1">
                  <c:v>13.7</c:v>
                </c:pt>
                <c:pt idx="2">
                  <c:v>17.8</c:v>
                </c:pt>
                <c:pt idx="3">
                  <c:v>9.4</c:v>
                </c:pt>
                <c:pt idx="4">
                  <c:v>7.1</c:v>
                </c:pt>
                <c:pt idx="5">
                  <c:v>6.7</c:v>
                </c:pt>
                <c:pt idx="6">
                  <c:v>6.2</c:v>
                </c:pt>
                <c:pt idx="7">
                  <c:v>7.2</c:v>
                </c:pt>
                <c:pt idx="8">
                  <c:v>6.6</c:v>
                </c:pt>
                <c:pt idx="9">
                  <c:v>10.6</c:v>
                </c:pt>
                <c:pt idx="10">
                  <c:v>8</c:v>
                </c:pt>
                <c:pt idx="11">
                  <c:v>7.6</c:v>
                </c:pt>
                <c:pt idx="12">
                  <c:v>7.4</c:v>
                </c:pt>
                <c:pt idx="13">
                  <c:v>10</c:v>
                </c:pt>
                <c:pt idx="14">
                  <c:v>8.3000000000000007</c:v>
                </c:pt>
                <c:pt idx="15">
                  <c:v>8.1</c:v>
                </c:pt>
                <c:pt idx="16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4-4263-87E2-EE97E9F949D3}"/>
            </c:ext>
          </c:extLst>
        </c:ser>
        <c:ser>
          <c:idx val="1"/>
          <c:order val="1"/>
          <c:tx>
            <c:strRef>
              <c:f>Úrvinnsla!$D$4</c:f>
              <c:strCache>
                <c:ptCount val="1"/>
                <c:pt idx="0">
                  <c:v>Stöð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Úrvinnsla!$B$5:$B$21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Úrvinnsla!$D$5:$D$21</c:f>
              <c:numCache>
                <c:formatCode>_-* #,##0.00_-;\-* #,##0.00_-;_-* "-"_-;_-@_-</c:formatCode>
                <c:ptCount val="17"/>
                <c:pt idx="0">
                  <c:v>10.5</c:v>
                </c:pt>
                <c:pt idx="1">
                  <c:v>8.6</c:v>
                </c:pt>
                <c:pt idx="2">
                  <c:v>8.1999999999999993</c:v>
                </c:pt>
                <c:pt idx="3">
                  <c:v>8.8000000000000007</c:v>
                </c:pt>
                <c:pt idx="4">
                  <c:v>7.4</c:v>
                </c:pt>
                <c:pt idx="5">
                  <c:v>7.4</c:v>
                </c:pt>
                <c:pt idx="6">
                  <c:v>6.7</c:v>
                </c:pt>
                <c:pt idx="7">
                  <c:v>7.9</c:v>
                </c:pt>
                <c:pt idx="8">
                  <c:v>6.1</c:v>
                </c:pt>
                <c:pt idx="9">
                  <c:v>11.6</c:v>
                </c:pt>
                <c:pt idx="10">
                  <c:v>7.9</c:v>
                </c:pt>
                <c:pt idx="11">
                  <c:v>7.7</c:v>
                </c:pt>
                <c:pt idx="12">
                  <c:v>7.3</c:v>
                </c:pt>
                <c:pt idx="13">
                  <c:v>9.9</c:v>
                </c:pt>
                <c:pt idx="14">
                  <c:v>7.9</c:v>
                </c:pt>
                <c:pt idx="15">
                  <c:v>8.6</c:v>
                </c:pt>
                <c:pt idx="16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4-4263-87E2-EE97E9F949D3}"/>
            </c:ext>
          </c:extLst>
        </c:ser>
        <c:ser>
          <c:idx val="2"/>
          <c:order val="2"/>
          <c:tx>
            <c:strRef>
              <c:f>Úrvinnsla!$E$4</c:f>
              <c:strCache>
                <c:ptCount val="1"/>
                <c:pt idx="0">
                  <c:v>Stöð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Úrvinnsla!$B$5:$B$21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Úrvinnsla!$E$5:$E$21</c:f>
              <c:numCache>
                <c:formatCode>_-* #,##0.00_-;\-* #,##0.00_-;_-* "-"_-;_-@_-</c:formatCode>
                <c:ptCount val="17"/>
                <c:pt idx="0">
                  <c:v>10.5</c:v>
                </c:pt>
                <c:pt idx="1">
                  <c:v>8</c:v>
                </c:pt>
                <c:pt idx="2">
                  <c:v>8.3000000000000007</c:v>
                </c:pt>
                <c:pt idx="3">
                  <c:v>11.9</c:v>
                </c:pt>
                <c:pt idx="4">
                  <c:v>8.9</c:v>
                </c:pt>
                <c:pt idx="5">
                  <c:v>7.7</c:v>
                </c:pt>
                <c:pt idx="6">
                  <c:v>6.8</c:v>
                </c:pt>
                <c:pt idx="7">
                  <c:v>7.7</c:v>
                </c:pt>
                <c:pt idx="8">
                  <c:v>6.5</c:v>
                </c:pt>
                <c:pt idx="9">
                  <c:v>11.6</c:v>
                </c:pt>
                <c:pt idx="10">
                  <c:v>7.9</c:v>
                </c:pt>
                <c:pt idx="11">
                  <c:v>6.8</c:v>
                </c:pt>
                <c:pt idx="12">
                  <c:v>7.1</c:v>
                </c:pt>
                <c:pt idx="13">
                  <c:v>8.5</c:v>
                </c:pt>
                <c:pt idx="14">
                  <c:v>9</c:v>
                </c:pt>
                <c:pt idx="15">
                  <c:v>6.8</c:v>
                </c:pt>
                <c:pt idx="16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4-4263-87E2-EE97E9F949D3}"/>
            </c:ext>
          </c:extLst>
        </c:ser>
        <c:ser>
          <c:idx val="3"/>
          <c:order val="3"/>
          <c:tx>
            <c:strRef>
              <c:f>Úrvinnsla!$F$4</c:f>
              <c:strCache>
                <c:ptCount val="1"/>
                <c:pt idx="0">
                  <c:v>Stöð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Úrvinnsla!$B$5:$B$21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Úrvinnsla!$F$5:$F$21</c:f>
              <c:numCache>
                <c:formatCode>_-* #,##0.00_-;\-* #,##0.00_-;_-* "-"_-;_-@_-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11.8</c:v>
                </c:pt>
                <c:pt idx="3">
                  <c:v>8.8000000000000007</c:v>
                </c:pt>
                <c:pt idx="4">
                  <c:v>6.4</c:v>
                </c:pt>
                <c:pt idx="5">
                  <c:v>7.3</c:v>
                </c:pt>
                <c:pt idx="6">
                  <c:v>6.6</c:v>
                </c:pt>
                <c:pt idx="7">
                  <c:v>7.7</c:v>
                </c:pt>
                <c:pt idx="8">
                  <c:v>7.2</c:v>
                </c:pt>
                <c:pt idx="9">
                  <c:v>10.5</c:v>
                </c:pt>
                <c:pt idx="10">
                  <c:v>8.4</c:v>
                </c:pt>
                <c:pt idx="11">
                  <c:v>7.8</c:v>
                </c:pt>
                <c:pt idx="12">
                  <c:v>7.7</c:v>
                </c:pt>
                <c:pt idx="13">
                  <c:v>8.4</c:v>
                </c:pt>
                <c:pt idx="14">
                  <c:v>7.9</c:v>
                </c:pt>
                <c:pt idx="15">
                  <c:v>7.2</c:v>
                </c:pt>
                <c:pt idx="16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F4-4263-87E2-EE97E9F9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235392"/>
        <c:axId val="253218544"/>
      </c:barChart>
      <c:lineChart>
        <c:grouping val="standard"/>
        <c:varyColors val="0"/>
        <c:ser>
          <c:idx val="4"/>
          <c:order val="4"/>
          <c:tx>
            <c:strRef>
              <c:f>Úrvinnsla!$G$4</c:f>
              <c:strCache>
                <c:ptCount val="1"/>
                <c:pt idx="0">
                  <c:v>Meðaltal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Úrvinnsla!$B$5:$B$21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Úrvinnsla!$G$5:$G$21</c:f>
              <c:numCache>
                <c:formatCode>_-* #,##0.00_-;\-* #,##0.00_-;_-* "-"_-;_-@_-</c:formatCode>
                <c:ptCount val="17"/>
                <c:pt idx="0">
                  <c:v>8.5749999999999993</c:v>
                </c:pt>
                <c:pt idx="1">
                  <c:v>7.5749999999999993</c:v>
                </c:pt>
                <c:pt idx="2">
                  <c:v>11.524999999999999</c:v>
                </c:pt>
                <c:pt idx="3">
                  <c:v>9.7250000000000014</c:v>
                </c:pt>
                <c:pt idx="4">
                  <c:v>7.4499999999999993</c:v>
                </c:pt>
                <c:pt idx="5">
                  <c:v>7.2750000000000004</c:v>
                </c:pt>
                <c:pt idx="6">
                  <c:v>6.5749999999999993</c:v>
                </c:pt>
                <c:pt idx="7">
                  <c:v>7.625</c:v>
                </c:pt>
                <c:pt idx="8">
                  <c:v>6.6</c:v>
                </c:pt>
                <c:pt idx="9">
                  <c:v>11.074999999999999</c:v>
                </c:pt>
                <c:pt idx="10">
                  <c:v>8.0500000000000007</c:v>
                </c:pt>
                <c:pt idx="11">
                  <c:v>7.4750000000000005</c:v>
                </c:pt>
                <c:pt idx="12">
                  <c:v>7.3749999999999991</c:v>
                </c:pt>
                <c:pt idx="13">
                  <c:v>9.1999999999999993</c:v>
                </c:pt>
                <c:pt idx="14">
                  <c:v>8.2750000000000004</c:v>
                </c:pt>
                <c:pt idx="15">
                  <c:v>7.6749999999999998</c:v>
                </c:pt>
                <c:pt idx="16">
                  <c:v>18.375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F4-4263-87E2-EE97E9F9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35392"/>
        <c:axId val="253218544"/>
      </c:lineChart>
      <c:catAx>
        <c:axId val="25323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218544"/>
        <c:crosses val="autoZero"/>
        <c:auto val="1"/>
        <c:lblAlgn val="ctr"/>
        <c:lblOffset val="100"/>
        <c:noMultiLvlLbl val="0"/>
      </c:catAx>
      <c:valAx>
        <c:axId val="25321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23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PAH - 16 í svifrykssíum (ng/m3)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Úrvinnsla!$Q$4</c:f>
              <c:strCache>
                <c:ptCount val="1"/>
                <c:pt idx="0">
                  <c:v>Stöð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Úrvinnsla!$P$5:$P$20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Úrvinnsla!$Q$5:$Q$20</c:f>
              <c:numCache>
                <c:formatCode>_-* #,##0.00_-;\-* #,##0.00_-;_-* "-"_-;_-@_-</c:formatCode>
                <c:ptCount val="16"/>
                <c:pt idx="0">
                  <c:v>0.09</c:v>
                </c:pt>
                <c:pt idx="1">
                  <c:v>0.36</c:v>
                </c:pt>
                <c:pt idx="2">
                  <c:v>0.09</c:v>
                </c:pt>
                <c:pt idx="3">
                  <c:v>0.06</c:v>
                </c:pt>
                <c:pt idx="4">
                  <c:v>0.2</c:v>
                </c:pt>
                <c:pt idx="5">
                  <c:v>0.17</c:v>
                </c:pt>
                <c:pt idx="6">
                  <c:v>9.0527652640969722E-2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0.06</c:v>
                </c:pt>
                <c:pt idx="11">
                  <c:v>0.03</c:v>
                </c:pt>
                <c:pt idx="12">
                  <c:v>3.5555076319329214E-2</c:v>
                </c:pt>
                <c:pt idx="13">
                  <c:v>0.1</c:v>
                </c:pt>
                <c:pt idx="14">
                  <c:v>0.06</c:v>
                </c:pt>
                <c:pt idx="1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2-4CEE-B1FB-2711DF01280B}"/>
            </c:ext>
          </c:extLst>
        </c:ser>
        <c:ser>
          <c:idx val="1"/>
          <c:order val="1"/>
          <c:tx>
            <c:strRef>
              <c:f>Úrvinnsla!$R$4</c:f>
              <c:strCache>
                <c:ptCount val="1"/>
                <c:pt idx="0">
                  <c:v>Stöð2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Úrvinnsla!$P$5:$P$20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Úrvinnsla!$R$5:$R$20</c:f>
              <c:numCache>
                <c:formatCode>_-* #,##0.00_-;\-* #,##0.00_-;_-* "-"_-;_-@_-</c:formatCode>
                <c:ptCount val="16"/>
                <c:pt idx="0">
                  <c:v>0.04</c:v>
                </c:pt>
                <c:pt idx="1">
                  <c:v>0.17</c:v>
                </c:pt>
                <c:pt idx="2">
                  <c:v>0.05</c:v>
                </c:pt>
                <c:pt idx="3">
                  <c:v>0.09</c:v>
                </c:pt>
                <c:pt idx="4">
                  <c:v>0.11</c:v>
                </c:pt>
                <c:pt idx="5">
                  <c:v>0.08</c:v>
                </c:pt>
                <c:pt idx="6">
                  <c:v>8.2680906503556903E-2</c:v>
                </c:pt>
                <c:pt idx="7">
                  <c:v>0.05</c:v>
                </c:pt>
                <c:pt idx="8">
                  <c:v>0.09</c:v>
                </c:pt>
                <c:pt idx="9">
                  <c:v>0.05</c:v>
                </c:pt>
                <c:pt idx="10">
                  <c:v>0.03</c:v>
                </c:pt>
                <c:pt idx="11">
                  <c:v>0.02</c:v>
                </c:pt>
                <c:pt idx="12">
                  <c:v>1.8310540095688728E-2</c:v>
                </c:pt>
                <c:pt idx="13">
                  <c:v>7.0000000000000007E-2</c:v>
                </c:pt>
                <c:pt idx="14">
                  <c:v>0.05</c:v>
                </c:pt>
                <c:pt idx="1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2-4CEE-B1FB-2711DF01280B}"/>
            </c:ext>
          </c:extLst>
        </c:ser>
        <c:ser>
          <c:idx val="2"/>
          <c:order val="2"/>
          <c:tx>
            <c:strRef>
              <c:f>Úrvinnsla!$S$4</c:f>
              <c:strCache>
                <c:ptCount val="1"/>
                <c:pt idx="0">
                  <c:v>Stöð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Úrvinnsla!$P$5:$P$20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Úrvinnsla!$S$5:$S$20</c:f>
              <c:numCache>
                <c:formatCode>_-* #,##0.00_-;\-* #,##0.00_-;_-* "-"_-;_-@_-</c:formatCode>
                <c:ptCount val="16"/>
                <c:pt idx="0">
                  <c:v>0.09</c:v>
                </c:pt>
                <c:pt idx="1">
                  <c:v>0.14000000000000001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0.16</c:v>
                </c:pt>
                <c:pt idx="5">
                  <c:v>0.12</c:v>
                </c:pt>
                <c:pt idx="6">
                  <c:v>6.9894365594824273E-2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0.04</c:v>
                </c:pt>
                <c:pt idx="11">
                  <c:v>0.01</c:v>
                </c:pt>
                <c:pt idx="12">
                  <c:v>2.2227783937062217E-2</c:v>
                </c:pt>
                <c:pt idx="13">
                  <c:v>0.11</c:v>
                </c:pt>
                <c:pt idx="14">
                  <c:v>0.01</c:v>
                </c:pt>
                <c:pt idx="1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2-4CEE-B1FB-2711DF01280B}"/>
            </c:ext>
          </c:extLst>
        </c:ser>
        <c:ser>
          <c:idx val="3"/>
          <c:order val="3"/>
          <c:tx>
            <c:strRef>
              <c:f>Úrvinnsla!$T$4</c:f>
              <c:strCache>
                <c:ptCount val="1"/>
                <c:pt idx="0">
                  <c:v>Stöð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Úrvinnsla!$P$5:$P$20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Úrvinnsla!$T$5:$T$20</c:f>
              <c:numCache>
                <c:formatCode>_-* #,##0.00_-;\-* #,##0.00_-;_-* "-"_-;_-@_-</c:formatCode>
                <c:ptCount val="16"/>
                <c:pt idx="0">
                  <c:v>0.12</c:v>
                </c:pt>
                <c:pt idx="1">
                  <c:v>0.33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0.23</c:v>
                </c:pt>
                <c:pt idx="5">
                  <c:v>0.05</c:v>
                </c:pt>
                <c:pt idx="6">
                  <c:v>3.096315288072848E-2</c:v>
                </c:pt>
                <c:pt idx="7">
                  <c:v>0.03</c:v>
                </c:pt>
                <c:pt idx="8">
                  <c:v>0.03</c:v>
                </c:pt>
                <c:pt idx="9">
                  <c:v>0.02</c:v>
                </c:pt>
                <c:pt idx="10">
                  <c:v>0.02</c:v>
                </c:pt>
                <c:pt idx="11">
                  <c:v>0.01</c:v>
                </c:pt>
                <c:pt idx="12">
                  <c:v>1.4536465487067845E-2</c:v>
                </c:pt>
                <c:pt idx="13">
                  <c:v>7.0000000000000007E-2</c:v>
                </c:pt>
                <c:pt idx="14">
                  <c:v>0.02</c:v>
                </c:pt>
                <c:pt idx="1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A2-4CEE-B1FB-2711DF012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371584"/>
        <c:axId val="774386704"/>
      </c:barChart>
      <c:lineChart>
        <c:grouping val="standard"/>
        <c:varyColors val="0"/>
        <c:ser>
          <c:idx val="4"/>
          <c:order val="4"/>
          <c:tx>
            <c:strRef>
              <c:f>Úrvinnsla!$U$4</c:f>
              <c:strCache>
                <c:ptCount val="1"/>
                <c:pt idx="0">
                  <c:v>Meðaltal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Úrvinnsla!$P$5:$P$20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Úrvinnsla!$U$5:$U$20</c:f>
              <c:numCache>
                <c:formatCode>_-* #,##0.00_-;\-* #,##0.00_-;_-* "-"_-;_-@_-</c:formatCode>
                <c:ptCount val="16"/>
                <c:pt idx="0">
                  <c:v>8.4999999999999992E-2</c:v>
                </c:pt>
                <c:pt idx="1">
                  <c:v>0.25</c:v>
                </c:pt>
                <c:pt idx="2">
                  <c:v>5.5000000000000007E-2</c:v>
                </c:pt>
                <c:pt idx="3">
                  <c:v>7.2500000000000009E-2</c:v>
                </c:pt>
                <c:pt idx="4">
                  <c:v>0.17499999999999999</c:v>
                </c:pt>
                <c:pt idx="5">
                  <c:v>0.105</c:v>
                </c:pt>
                <c:pt idx="6">
                  <c:v>6.8516519405019849E-2</c:v>
                </c:pt>
                <c:pt idx="7">
                  <c:v>5.7500000000000002E-2</c:v>
                </c:pt>
                <c:pt idx="8">
                  <c:v>6.7500000000000004E-2</c:v>
                </c:pt>
                <c:pt idx="9">
                  <c:v>4.9999999999999996E-2</c:v>
                </c:pt>
                <c:pt idx="10">
                  <c:v>3.7499999999999999E-2</c:v>
                </c:pt>
                <c:pt idx="11">
                  <c:v>1.7500000000000002E-2</c:v>
                </c:pt>
                <c:pt idx="12">
                  <c:v>2.2657466459787001E-2</c:v>
                </c:pt>
                <c:pt idx="13">
                  <c:v>8.7500000000000008E-2</c:v>
                </c:pt>
                <c:pt idx="14">
                  <c:v>3.4999999999999996E-2</c:v>
                </c:pt>
                <c:pt idx="15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A2-4CEE-B1FB-2711DF012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371584"/>
        <c:axId val="774386704"/>
      </c:lineChart>
      <c:catAx>
        <c:axId val="77437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386704"/>
        <c:crosses val="autoZero"/>
        <c:auto val="1"/>
        <c:lblAlgn val="ctr"/>
        <c:lblOffset val="100"/>
        <c:noMultiLvlLbl val="0"/>
      </c:catAx>
      <c:valAx>
        <c:axId val="77438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37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PAH - 16 í svifrykssíum 2021 (ng/m3)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Úrvinnsla!$Q$25</c:f>
              <c:strCache>
                <c:ptCount val="1"/>
                <c:pt idx="0">
                  <c:v>Stöð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Úrvinnsla!$P$26:$P$37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Úrvinnsla!$Q$26:$Q$37</c:f>
              <c:numCache>
                <c:formatCode>_-* #,##0.00_-;\-* #,##0.00_-;_-* "-"_-;_-@_-</c:formatCode>
                <c:ptCount val="12"/>
                <c:pt idx="0">
                  <c:v>0.04</c:v>
                </c:pt>
                <c:pt idx="1">
                  <c:v>0.02</c:v>
                </c:pt>
                <c:pt idx="3">
                  <c:v>0.01</c:v>
                </c:pt>
                <c:pt idx="4">
                  <c:v>0</c:v>
                </c:pt>
                <c:pt idx="6">
                  <c:v>0.12</c:v>
                </c:pt>
                <c:pt idx="8">
                  <c:v>0.02</c:v>
                </c:pt>
                <c:pt idx="9">
                  <c:v>0.01</c:v>
                </c:pt>
                <c:pt idx="10">
                  <c:v>0.03</c:v>
                </c:pt>
                <c:pt idx="1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8-4FBC-8F12-9ADDA494F714}"/>
            </c:ext>
          </c:extLst>
        </c:ser>
        <c:ser>
          <c:idx val="1"/>
          <c:order val="1"/>
          <c:tx>
            <c:strRef>
              <c:f>Úrvinnsla!$R$25</c:f>
              <c:strCache>
                <c:ptCount val="1"/>
                <c:pt idx="0">
                  <c:v>Stöð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Úrvinnsla!$P$26:$P$37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Úrvinnsla!$R$26:$R$37</c:f>
              <c:numCache>
                <c:formatCode>_-* #,##0.00_-;\-* #,##0.00_-;_-* "-"_-;_-@_-</c:formatCode>
                <c:ptCount val="12"/>
                <c:pt idx="0">
                  <c:v>0.02</c:v>
                </c:pt>
                <c:pt idx="1">
                  <c:v>0.01</c:v>
                </c:pt>
                <c:pt idx="2">
                  <c:v>0.03</c:v>
                </c:pt>
                <c:pt idx="5">
                  <c:v>0</c:v>
                </c:pt>
                <c:pt idx="6">
                  <c:v>0.04</c:v>
                </c:pt>
                <c:pt idx="8">
                  <c:v>0.04</c:v>
                </c:pt>
                <c:pt idx="9">
                  <c:v>0.1</c:v>
                </c:pt>
                <c:pt idx="1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8-4FBC-8F12-9ADDA494F714}"/>
            </c:ext>
          </c:extLst>
        </c:ser>
        <c:ser>
          <c:idx val="2"/>
          <c:order val="2"/>
          <c:tx>
            <c:strRef>
              <c:f>Úrvinnsla!$S$25</c:f>
              <c:strCache>
                <c:ptCount val="1"/>
                <c:pt idx="0">
                  <c:v>Stöð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Úrvinnsla!$P$26:$P$37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Úrvinnsla!$S$26:$S$37</c:f>
              <c:numCache>
                <c:formatCode>_-* #,##0.00_-;\-* #,##0.00_-;_-* "-"_-;_-@_-</c:formatCode>
                <c:ptCount val="12"/>
                <c:pt idx="1">
                  <c:v>0.02</c:v>
                </c:pt>
                <c:pt idx="2">
                  <c:v>0.04</c:v>
                </c:pt>
                <c:pt idx="6">
                  <c:v>0.02</c:v>
                </c:pt>
                <c:pt idx="8">
                  <c:v>0.01</c:v>
                </c:pt>
                <c:pt idx="9">
                  <c:v>0.03</c:v>
                </c:pt>
                <c:pt idx="1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8-4FBC-8F12-9ADDA494F714}"/>
            </c:ext>
          </c:extLst>
        </c:ser>
        <c:ser>
          <c:idx val="3"/>
          <c:order val="3"/>
          <c:tx>
            <c:strRef>
              <c:f>Úrvinnsla!$T$25</c:f>
              <c:strCache>
                <c:ptCount val="1"/>
                <c:pt idx="0">
                  <c:v>Stöð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Úrvinnsla!$P$26:$P$37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Úrvinnsla!$T$26:$T$37</c:f>
              <c:numCache>
                <c:formatCode>_-* #,##0.00_-;\-* #,##0.00_-;_-* "-"_-;_-@_-</c:formatCode>
                <c:ptCount val="12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4">
                  <c:v>0</c:v>
                </c:pt>
                <c:pt idx="6">
                  <c:v>0.01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8-4FBC-8F12-9ADDA494F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081744"/>
        <c:axId val="777076560"/>
      </c:barChart>
      <c:lineChart>
        <c:grouping val="standard"/>
        <c:varyColors val="0"/>
        <c:ser>
          <c:idx val="4"/>
          <c:order val="4"/>
          <c:tx>
            <c:strRef>
              <c:f>Úrvinnsla!$U$25</c:f>
              <c:strCache>
                <c:ptCount val="1"/>
                <c:pt idx="0">
                  <c:v>Meðaltal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Úrvinnsla!$P$26:$P$37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Úrvinnsla!$U$26:$U$37</c:f>
              <c:numCache>
                <c:formatCode>_-* #,##0.00_-;\-* #,##0.00_-;_-* "-"_-;_-@_-</c:formatCode>
                <c:ptCount val="12"/>
                <c:pt idx="0">
                  <c:v>2.6666666666666668E-2</c:v>
                </c:pt>
                <c:pt idx="1">
                  <c:v>1.5000000000000001E-2</c:v>
                </c:pt>
                <c:pt idx="2">
                  <c:v>2.6666666666666668E-2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4.7500000000000001E-2</c:v>
                </c:pt>
                <c:pt idx="7">
                  <c:v>0.01</c:v>
                </c:pt>
                <c:pt idx="8">
                  <c:v>2.3333333333333331E-2</c:v>
                </c:pt>
                <c:pt idx="9">
                  <c:v>4.6666666666666669E-2</c:v>
                </c:pt>
                <c:pt idx="10">
                  <c:v>0.03</c:v>
                </c:pt>
                <c:pt idx="11">
                  <c:v>4.3333333333333335E-2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48-4FBC-8F12-9ADDA494F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081744"/>
        <c:axId val="777076560"/>
      </c:lineChart>
      <c:catAx>
        <c:axId val="77708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76560"/>
        <c:crosses val="autoZero"/>
        <c:auto val="1"/>
        <c:lblAlgn val="ctr"/>
        <c:lblOffset val="100"/>
        <c:noMultiLvlLbl val="0"/>
      </c:catAx>
      <c:valAx>
        <c:axId val="77707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8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Flúor í lofti (µg/m3)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Úrvinnsla!$X$4</c:f>
              <c:strCache>
                <c:ptCount val="1"/>
                <c:pt idx="0">
                  <c:v>Stöð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Úrvinnsla!$W$5:$W$21</c15:sqref>
                  </c15:fullRef>
                </c:ext>
              </c:extLst>
              <c:f>Úrvinnsla!$W$8:$W$21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Úrvinnsla!$X$5:$X$21</c15:sqref>
                  </c15:fullRef>
                </c:ext>
              </c:extLst>
              <c:f>Úrvinnsla!$X$8:$X$21</c:f>
              <c:numCache>
                <c:formatCode>_-* #,##0.00_-;\-* #,##0.00_-;_-* "-"_-;_-@_-</c:formatCode>
                <c:ptCount val="14"/>
                <c:pt idx="0">
                  <c:v>0.1</c:v>
                </c:pt>
                <c:pt idx="1">
                  <c:v>0.09</c:v>
                </c:pt>
                <c:pt idx="2">
                  <c:v>0.18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7.8198244682526188E-2</c:v>
                </c:pt>
                <c:pt idx="6">
                  <c:v>0.06</c:v>
                </c:pt>
                <c:pt idx="7">
                  <c:v>0.08</c:v>
                </c:pt>
                <c:pt idx="8">
                  <c:v>0.11</c:v>
                </c:pt>
                <c:pt idx="9">
                  <c:v>0.1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0.08</c:v>
                </c:pt>
                <c:pt idx="1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C-44C2-9FDD-AB27ABC60A96}"/>
            </c:ext>
          </c:extLst>
        </c:ser>
        <c:ser>
          <c:idx val="1"/>
          <c:order val="1"/>
          <c:tx>
            <c:strRef>
              <c:f>Úrvinnsla!$Y$4</c:f>
              <c:strCache>
                <c:ptCount val="1"/>
                <c:pt idx="0">
                  <c:v>Stöð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Úrvinnsla!$W$5:$W$21</c15:sqref>
                  </c15:fullRef>
                </c:ext>
              </c:extLst>
              <c:f>Úrvinnsla!$W$8:$W$21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Úrvinnsla!$Y$5:$Y$21</c15:sqref>
                  </c15:fullRef>
                </c:ext>
              </c:extLst>
              <c:f>Úrvinnsla!$Y$8:$Y$21</c:f>
              <c:numCache>
                <c:formatCode>_-* #,##0.00_-;\-* #,##0.00_-;_-* "-"_-;_-@_-</c:formatCode>
                <c:ptCount val="14"/>
                <c:pt idx="0">
                  <c:v>0.13</c:v>
                </c:pt>
                <c:pt idx="1">
                  <c:v>0.16</c:v>
                </c:pt>
                <c:pt idx="2">
                  <c:v>0.36</c:v>
                </c:pt>
                <c:pt idx="3">
                  <c:v>0.15</c:v>
                </c:pt>
                <c:pt idx="4">
                  <c:v>0.19</c:v>
                </c:pt>
                <c:pt idx="5">
                  <c:v>0.28879947952811202</c:v>
                </c:pt>
                <c:pt idx="6">
                  <c:v>0.27</c:v>
                </c:pt>
                <c:pt idx="7">
                  <c:v>0.3</c:v>
                </c:pt>
                <c:pt idx="8">
                  <c:v>0.38</c:v>
                </c:pt>
                <c:pt idx="9">
                  <c:v>0.31</c:v>
                </c:pt>
                <c:pt idx="10">
                  <c:v>0.52</c:v>
                </c:pt>
                <c:pt idx="11">
                  <c:v>0.57999999999999996</c:v>
                </c:pt>
                <c:pt idx="12">
                  <c:v>0.34</c:v>
                </c:pt>
                <c:pt idx="13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8C-44C2-9FDD-AB27ABC60A96}"/>
            </c:ext>
          </c:extLst>
        </c:ser>
        <c:ser>
          <c:idx val="2"/>
          <c:order val="2"/>
          <c:tx>
            <c:strRef>
              <c:f>Úrvinnsla!$Z$4</c:f>
              <c:strCache>
                <c:ptCount val="1"/>
                <c:pt idx="0">
                  <c:v>Stöð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Úrvinnsla!$W$5:$W$21</c15:sqref>
                  </c15:fullRef>
                </c:ext>
              </c:extLst>
              <c:f>Úrvinnsla!$W$8:$W$21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Úrvinnsla!$Z$5:$Z$21</c15:sqref>
                  </c15:fullRef>
                </c:ext>
              </c:extLst>
              <c:f>Úrvinnsla!$Z$8:$Z$21</c:f>
              <c:numCache>
                <c:formatCode>_-* #,##0.00_-;\-* #,##0.00_-;_-* "-"_-;_-@_-</c:formatCode>
                <c:ptCount val="14"/>
                <c:pt idx="0">
                  <c:v>0.09</c:v>
                </c:pt>
                <c:pt idx="1">
                  <c:v>0.11</c:v>
                </c:pt>
                <c:pt idx="2">
                  <c:v>0.25</c:v>
                </c:pt>
                <c:pt idx="3">
                  <c:v>0.16</c:v>
                </c:pt>
                <c:pt idx="4">
                  <c:v>0.16</c:v>
                </c:pt>
                <c:pt idx="5">
                  <c:v>0.22953898738146383</c:v>
                </c:pt>
                <c:pt idx="6">
                  <c:v>0.17</c:v>
                </c:pt>
                <c:pt idx="7">
                  <c:v>0.23</c:v>
                </c:pt>
                <c:pt idx="8">
                  <c:v>0.31</c:v>
                </c:pt>
                <c:pt idx="9">
                  <c:v>0.24</c:v>
                </c:pt>
                <c:pt idx="10">
                  <c:v>0.47</c:v>
                </c:pt>
                <c:pt idx="11">
                  <c:v>0.31</c:v>
                </c:pt>
                <c:pt idx="12">
                  <c:v>0.28999999999999998</c:v>
                </c:pt>
                <c:pt idx="13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8C-44C2-9FDD-AB27ABC60A96}"/>
            </c:ext>
          </c:extLst>
        </c:ser>
        <c:ser>
          <c:idx val="3"/>
          <c:order val="3"/>
          <c:tx>
            <c:strRef>
              <c:f>Úrvinnsla!$AA$4</c:f>
              <c:strCache>
                <c:ptCount val="1"/>
                <c:pt idx="0">
                  <c:v>Stöð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Úrvinnsla!$W$5:$W$21</c15:sqref>
                  </c15:fullRef>
                </c:ext>
              </c:extLst>
              <c:f>Úrvinnsla!$W$8:$W$21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Úrvinnsla!$AA$5:$AA$21</c15:sqref>
                  </c15:fullRef>
                </c:ext>
              </c:extLst>
              <c:f>Úrvinnsla!$AA$8:$AA$21</c:f>
              <c:numCache>
                <c:formatCode>_-* #,##0.00_-;\-* #,##0.00_-;_-* "-"_-;_-@_-</c:formatCode>
                <c:ptCount val="14"/>
                <c:pt idx="0">
                  <c:v>0.09</c:v>
                </c:pt>
                <c:pt idx="1">
                  <c:v>0.13</c:v>
                </c:pt>
                <c:pt idx="2">
                  <c:v>0.13</c:v>
                </c:pt>
                <c:pt idx="3">
                  <c:v>0.03</c:v>
                </c:pt>
                <c:pt idx="4">
                  <c:v>0.03</c:v>
                </c:pt>
                <c:pt idx="5">
                  <c:v>4.9232478799328128E-2</c:v>
                </c:pt>
                <c:pt idx="6">
                  <c:v>0.03</c:v>
                </c:pt>
                <c:pt idx="7">
                  <c:v>7.0000000000000007E-2</c:v>
                </c:pt>
                <c:pt idx="8">
                  <c:v>0.04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8C-44C2-9FDD-AB27ABC6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292096"/>
        <c:axId val="774299008"/>
      </c:barChart>
      <c:lineChart>
        <c:grouping val="standard"/>
        <c:varyColors val="0"/>
        <c:ser>
          <c:idx val="4"/>
          <c:order val="4"/>
          <c:tx>
            <c:strRef>
              <c:f>Úrvinnsla!$AB$4</c:f>
              <c:strCache>
                <c:ptCount val="1"/>
                <c:pt idx="0">
                  <c:v>Meðaltal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Úrvinnsla!$W$5:$W$21</c15:sqref>
                  </c15:fullRef>
                </c:ext>
              </c:extLst>
              <c:f>Úrvinnsla!$W$8:$W$21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Úrvinnsla!$AB$5:$AB$21</c15:sqref>
                  </c15:fullRef>
                </c:ext>
              </c:extLst>
              <c:f>Úrvinnsla!$AB$8:$AB$21</c:f>
              <c:numCache>
                <c:formatCode>_-* #,##0.00_-;\-* #,##0.00_-;_-* "-"_-;_-@_-</c:formatCode>
                <c:ptCount val="14"/>
                <c:pt idx="0">
                  <c:v>0.10250000000000001</c:v>
                </c:pt>
                <c:pt idx="1">
                  <c:v>0.1225</c:v>
                </c:pt>
                <c:pt idx="2">
                  <c:v>0.23</c:v>
                </c:pt>
                <c:pt idx="3">
                  <c:v>0.10250000000000001</c:v>
                </c:pt>
                <c:pt idx="4">
                  <c:v>0.11750000000000002</c:v>
                </c:pt>
                <c:pt idx="5">
                  <c:v>0.16144229759785755</c:v>
                </c:pt>
                <c:pt idx="6">
                  <c:v>0.13250000000000001</c:v>
                </c:pt>
                <c:pt idx="7">
                  <c:v>0.16999999999999998</c:v>
                </c:pt>
                <c:pt idx="8">
                  <c:v>0.21000000000000002</c:v>
                </c:pt>
                <c:pt idx="9">
                  <c:v>0.17749999999999999</c:v>
                </c:pt>
                <c:pt idx="10">
                  <c:v>0.30000000000000004</c:v>
                </c:pt>
                <c:pt idx="11">
                  <c:v>0.27500000000000002</c:v>
                </c:pt>
                <c:pt idx="12">
                  <c:v>0.1925</c:v>
                </c:pt>
                <c:pt idx="13">
                  <c:v>0.28250000000000003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8C-44C2-9FDD-AB27ABC6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292096"/>
        <c:axId val="774299008"/>
      </c:lineChart>
      <c:catAx>
        <c:axId val="77429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299008"/>
        <c:crosses val="autoZero"/>
        <c:auto val="1"/>
        <c:lblAlgn val="ctr"/>
        <c:lblOffset val="100"/>
        <c:noMultiLvlLbl val="0"/>
      </c:catAx>
      <c:valAx>
        <c:axId val="77429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29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Flúor í lofti 2021 (µg/m3)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Úrvinnsla!$X$25</c:f>
              <c:strCache>
                <c:ptCount val="1"/>
                <c:pt idx="0">
                  <c:v>Stöð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Úrvinnsla!$W$26:$W$37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Maí </c:v>
                </c:pt>
                <c:pt idx="5">
                  <c:v> Jún </c:v>
                </c:pt>
                <c:pt idx="6">
                  <c:v> Júl </c:v>
                </c:pt>
                <c:pt idx="7">
                  <c:v> Ágú </c:v>
                </c:pt>
                <c:pt idx="8">
                  <c:v> Sep </c:v>
                </c:pt>
                <c:pt idx="9">
                  <c:v> Okt </c:v>
                </c:pt>
                <c:pt idx="10">
                  <c:v> Nóv </c:v>
                </c:pt>
                <c:pt idx="11">
                  <c:v> Des </c:v>
                </c:pt>
              </c:strCache>
            </c:strRef>
          </c:cat>
          <c:val>
            <c:numRef>
              <c:f>Úrvinnsla!$X$26:$X$37</c:f>
              <c:numCache>
                <c:formatCode>_-* #,##0.00_-;\-* #,##0.00_-;_-* "-"_-;_-@_-</c:formatCode>
                <c:ptCount val="12"/>
                <c:pt idx="0">
                  <c:v>0.08</c:v>
                </c:pt>
                <c:pt idx="1">
                  <c:v>0.17</c:v>
                </c:pt>
                <c:pt idx="2">
                  <c:v>7.0000000000000007E-2</c:v>
                </c:pt>
                <c:pt idx="3">
                  <c:v>0.06</c:v>
                </c:pt>
                <c:pt idx="4">
                  <c:v>0.06</c:v>
                </c:pt>
                <c:pt idx="5">
                  <c:v>0.26</c:v>
                </c:pt>
                <c:pt idx="6">
                  <c:v>0.36</c:v>
                </c:pt>
                <c:pt idx="7">
                  <c:v>0.33</c:v>
                </c:pt>
                <c:pt idx="8">
                  <c:v>0.12</c:v>
                </c:pt>
                <c:pt idx="9">
                  <c:v>0.08</c:v>
                </c:pt>
                <c:pt idx="10">
                  <c:v>0.41</c:v>
                </c:pt>
                <c:pt idx="1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5-4273-ADA2-3CE21B4D764F}"/>
            </c:ext>
          </c:extLst>
        </c:ser>
        <c:ser>
          <c:idx val="1"/>
          <c:order val="1"/>
          <c:tx>
            <c:strRef>
              <c:f>Úrvinnsla!$Y$25</c:f>
              <c:strCache>
                <c:ptCount val="1"/>
                <c:pt idx="0">
                  <c:v>Stöð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Úrvinnsla!$W$26:$W$37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Maí </c:v>
                </c:pt>
                <c:pt idx="5">
                  <c:v> Jún </c:v>
                </c:pt>
                <c:pt idx="6">
                  <c:v> Júl </c:v>
                </c:pt>
                <c:pt idx="7">
                  <c:v> Ágú </c:v>
                </c:pt>
                <c:pt idx="8">
                  <c:v> Sep </c:v>
                </c:pt>
                <c:pt idx="9">
                  <c:v> Okt </c:v>
                </c:pt>
                <c:pt idx="10">
                  <c:v> Nóv </c:v>
                </c:pt>
                <c:pt idx="11">
                  <c:v> Des </c:v>
                </c:pt>
              </c:strCache>
            </c:strRef>
          </c:cat>
          <c:val>
            <c:numRef>
              <c:f>Úrvinnsla!$Y$26:$Y$37</c:f>
              <c:numCache>
                <c:formatCode>_-* #,##0.00_-;\-* #,##0.00_-;_-* "-"_-;_-@_-</c:formatCode>
                <c:ptCount val="12"/>
                <c:pt idx="0">
                  <c:v>0.34</c:v>
                </c:pt>
                <c:pt idx="1">
                  <c:v>0.63</c:v>
                </c:pt>
                <c:pt idx="2">
                  <c:v>0.18</c:v>
                </c:pt>
                <c:pt idx="3">
                  <c:v>0.19</c:v>
                </c:pt>
                <c:pt idx="4">
                  <c:v>0.15</c:v>
                </c:pt>
                <c:pt idx="5">
                  <c:v>1.0900000000000001</c:v>
                </c:pt>
                <c:pt idx="6">
                  <c:v>1.66</c:v>
                </c:pt>
                <c:pt idx="7">
                  <c:v>1.34</c:v>
                </c:pt>
                <c:pt idx="8">
                  <c:v>0.44</c:v>
                </c:pt>
                <c:pt idx="9">
                  <c:v>0.25</c:v>
                </c:pt>
                <c:pt idx="10">
                  <c:v>0.22</c:v>
                </c:pt>
                <c:pt idx="1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5-4273-ADA2-3CE21B4D764F}"/>
            </c:ext>
          </c:extLst>
        </c:ser>
        <c:ser>
          <c:idx val="2"/>
          <c:order val="2"/>
          <c:tx>
            <c:strRef>
              <c:f>Úrvinnsla!$Z$25</c:f>
              <c:strCache>
                <c:ptCount val="1"/>
                <c:pt idx="0">
                  <c:v>Stöð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Úrvinnsla!$W$26:$W$37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Maí </c:v>
                </c:pt>
                <c:pt idx="5">
                  <c:v> Jún </c:v>
                </c:pt>
                <c:pt idx="6">
                  <c:v> Júl </c:v>
                </c:pt>
                <c:pt idx="7">
                  <c:v> Ágú </c:v>
                </c:pt>
                <c:pt idx="8">
                  <c:v> Sep </c:v>
                </c:pt>
                <c:pt idx="9">
                  <c:v> Okt </c:v>
                </c:pt>
                <c:pt idx="10">
                  <c:v> Nóv </c:v>
                </c:pt>
                <c:pt idx="11">
                  <c:v> Des </c:v>
                </c:pt>
              </c:strCache>
            </c:strRef>
          </c:cat>
          <c:val>
            <c:numRef>
              <c:f>Úrvinnsla!$Z$26:$Z$37</c:f>
              <c:numCache>
                <c:formatCode>_-* #,##0.00_-;\-* #,##0.00_-;_-* "-"_-;_-@_-</c:formatCode>
                <c:ptCount val="12"/>
                <c:pt idx="0">
                  <c:v>0.57999999999999996</c:v>
                </c:pt>
                <c:pt idx="1">
                  <c:v>0.49</c:v>
                </c:pt>
                <c:pt idx="2">
                  <c:v>0.37</c:v>
                </c:pt>
                <c:pt idx="3">
                  <c:v>0.23</c:v>
                </c:pt>
                <c:pt idx="4">
                  <c:v>0.1</c:v>
                </c:pt>
                <c:pt idx="5">
                  <c:v>0.25</c:v>
                </c:pt>
                <c:pt idx="6">
                  <c:v>0.45</c:v>
                </c:pt>
                <c:pt idx="7">
                  <c:v>0.28999999999999998</c:v>
                </c:pt>
                <c:pt idx="8">
                  <c:v>0.14000000000000001</c:v>
                </c:pt>
                <c:pt idx="9">
                  <c:v>0.28000000000000003</c:v>
                </c:pt>
                <c:pt idx="10">
                  <c:v>0.26</c:v>
                </c:pt>
                <c:pt idx="11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95-4273-ADA2-3CE21B4D764F}"/>
            </c:ext>
          </c:extLst>
        </c:ser>
        <c:ser>
          <c:idx val="3"/>
          <c:order val="3"/>
          <c:tx>
            <c:strRef>
              <c:f>Úrvinnsla!$AA$25</c:f>
              <c:strCache>
                <c:ptCount val="1"/>
                <c:pt idx="0">
                  <c:v>Stöð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Úrvinnsla!$W$26:$W$37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Maí </c:v>
                </c:pt>
                <c:pt idx="5">
                  <c:v> Jún </c:v>
                </c:pt>
                <c:pt idx="6">
                  <c:v> Júl </c:v>
                </c:pt>
                <c:pt idx="7">
                  <c:v> Ágú </c:v>
                </c:pt>
                <c:pt idx="8">
                  <c:v> Sep </c:v>
                </c:pt>
                <c:pt idx="9">
                  <c:v> Okt </c:v>
                </c:pt>
                <c:pt idx="10">
                  <c:v> Nóv </c:v>
                </c:pt>
                <c:pt idx="11">
                  <c:v> Des </c:v>
                </c:pt>
              </c:strCache>
            </c:strRef>
          </c:cat>
          <c:val>
            <c:numRef>
              <c:f>Úrvinnsla!$AA$26:$AA$37</c:f>
              <c:numCache>
                <c:formatCode>_-* #,##0.00_-;\-* #,##0.00_-;_-* "-"_-;_-@_-</c:formatCode>
                <c:ptCount val="12"/>
                <c:pt idx="0">
                  <c:v>7.0000000000000007E-2</c:v>
                </c:pt>
                <c:pt idx="1">
                  <c:v>0.08</c:v>
                </c:pt>
                <c:pt idx="2">
                  <c:v>0.04</c:v>
                </c:pt>
                <c:pt idx="3">
                  <c:v>0.03</c:v>
                </c:pt>
                <c:pt idx="4">
                  <c:v>0.03</c:v>
                </c:pt>
                <c:pt idx="5">
                  <c:v>7.0000000000000007E-2</c:v>
                </c:pt>
                <c:pt idx="6">
                  <c:v>0.19</c:v>
                </c:pt>
                <c:pt idx="7">
                  <c:v>0.24</c:v>
                </c:pt>
                <c:pt idx="8">
                  <c:v>0.17</c:v>
                </c:pt>
                <c:pt idx="9">
                  <c:v>0.04</c:v>
                </c:pt>
                <c:pt idx="10">
                  <c:v>0.04</c:v>
                </c:pt>
                <c:pt idx="1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95-4273-ADA2-3CE21B4D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0061487"/>
        <c:axId val="380058895"/>
      </c:barChart>
      <c:lineChart>
        <c:grouping val="standard"/>
        <c:varyColors val="0"/>
        <c:ser>
          <c:idx val="4"/>
          <c:order val="4"/>
          <c:tx>
            <c:strRef>
              <c:f>Úrvinnsla!$AB$25</c:f>
              <c:strCache>
                <c:ptCount val="1"/>
                <c:pt idx="0">
                  <c:v>Meðaltal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Úrvinnsla!$W$26:$W$37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Maí </c:v>
                </c:pt>
                <c:pt idx="5">
                  <c:v> Jún </c:v>
                </c:pt>
                <c:pt idx="6">
                  <c:v> Júl </c:v>
                </c:pt>
                <c:pt idx="7">
                  <c:v> Ágú </c:v>
                </c:pt>
                <c:pt idx="8">
                  <c:v> Sep </c:v>
                </c:pt>
                <c:pt idx="9">
                  <c:v> Okt </c:v>
                </c:pt>
                <c:pt idx="10">
                  <c:v> Nóv </c:v>
                </c:pt>
                <c:pt idx="11">
                  <c:v> Des </c:v>
                </c:pt>
              </c:strCache>
            </c:strRef>
          </c:cat>
          <c:val>
            <c:numRef>
              <c:f>Úrvinnsla!$AB$26:$AB$37</c:f>
              <c:numCache>
                <c:formatCode>_-* #,##0.00_-;\-* #,##0.00_-;_-* "-"_-;_-@_-</c:formatCode>
                <c:ptCount val="12"/>
                <c:pt idx="0">
                  <c:v>0.26750000000000002</c:v>
                </c:pt>
                <c:pt idx="1">
                  <c:v>0.34250000000000003</c:v>
                </c:pt>
                <c:pt idx="2">
                  <c:v>0.16500000000000001</c:v>
                </c:pt>
                <c:pt idx="3">
                  <c:v>0.1275</c:v>
                </c:pt>
                <c:pt idx="4">
                  <c:v>8.4999999999999992E-2</c:v>
                </c:pt>
                <c:pt idx="5">
                  <c:v>0.41750000000000004</c:v>
                </c:pt>
                <c:pt idx="6">
                  <c:v>0.66500000000000004</c:v>
                </c:pt>
                <c:pt idx="7">
                  <c:v>0.55000000000000004</c:v>
                </c:pt>
                <c:pt idx="8">
                  <c:v>0.21750000000000003</c:v>
                </c:pt>
                <c:pt idx="9">
                  <c:v>0.16250000000000003</c:v>
                </c:pt>
                <c:pt idx="10">
                  <c:v>0.23250000000000001</c:v>
                </c:pt>
                <c:pt idx="11">
                  <c:v>0.16250000000000001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5-4273-ADA2-3CE21B4D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61487"/>
        <c:axId val="380058895"/>
      </c:lineChart>
      <c:catAx>
        <c:axId val="38006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058895"/>
        <c:crosses val="autoZero"/>
        <c:auto val="1"/>
        <c:lblAlgn val="ctr"/>
        <c:lblOffset val="100"/>
        <c:noMultiLvlLbl val="0"/>
      </c:catAx>
      <c:valAx>
        <c:axId val="38005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06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0</xdr:rowOff>
    </xdr:from>
    <xdr:to>
      <xdr:col>16</xdr:col>
      <xdr:colOff>238125</xdr:colOff>
      <xdr:row>31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4EF050E-0A9B-4307-A33C-B778FB65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16</xdr:col>
      <xdr:colOff>238125</xdr:colOff>
      <xdr:row>16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3385480-CEE3-4B62-B5B9-2552EFAC5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8</xdr:col>
      <xdr:colOff>238125</xdr:colOff>
      <xdr:row>31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7E9FBF0-5172-49C2-BF38-3A0E3A5E0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8</xdr:col>
      <xdr:colOff>238125</xdr:colOff>
      <xdr:row>16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970A75A-5255-4577-9D9E-8900D99B1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2</xdr:row>
      <xdr:rowOff>0</xdr:rowOff>
    </xdr:from>
    <xdr:to>
      <xdr:col>24</xdr:col>
      <xdr:colOff>238125</xdr:colOff>
      <xdr:row>16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75446E6-F1F9-403E-BEB3-D49EED80C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17</xdr:row>
      <xdr:rowOff>0</xdr:rowOff>
    </xdr:from>
    <xdr:to>
      <xdr:col>24</xdr:col>
      <xdr:colOff>238125</xdr:colOff>
      <xdr:row>31</xdr:row>
      <xdr:rowOff>76200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7F3C20C7-65AC-4988-BE1E-E59BEF332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0</xdr:colOff>
      <xdr:row>2</xdr:row>
      <xdr:rowOff>0</xdr:rowOff>
    </xdr:from>
    <xdr:to>
      <xdr:col>32</xdr:col>
      <xdr:colOff>238125</xdr:colOff>
      <xdr:row>16</xdr:row>
      <xdr:rowOff>76200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181A273-1734-4CAC-BF63-86CD66DC8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0</xdr:colOff>
      <xdr:row>17</xdr:row>
      <xdr:rowOff>0</xdr:rowOff>
    </xdr:from>
    <xdr:to>
      <xdr:col>32</xdr:col>
      <xdr:colOff>238125</xdr:colOff>
      <xdr:row>31</xdr:row>
      <xdr:rowOff>76200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45D1E5F1-5F42-4423-A7BB-D22C00E38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3F6B81-62BD-47E8-93C8-0F7B4BDCA931}" name="Table1" displayName="Table1" ref="B25:G37" totalsRowShown="0" headerRowDxfId="49" dataDxfId="20">
  <autoFilter ref="B25:G37" xr:uid="{A23F6B81-62BD-47E8-93C8-0F7B4BDCA93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23F66A8-0A2D-4180-AA02-987536EE0D43}" name="Column1" dataDxfId="26"/>
    <tableColumn id="2" xr3:uid="{9EE03D60-502E-4596-9CFC-6D4BCD8489AF}" name="Stöð 1" dataDxfId="25" dataCellStyle="Comma [0]"/>
    <tableColumn id="3" xr3:uid="{5F88F1F9-5E3B-4916-B733-57E7C1A8F95C}" name="Stöð 2" dataDxfId="24" dataCellStyle="Comma [0]"/>
    <tableColumn id="4" xr3:uid="{C5509CEA-0A94-4253-AC3A-27FA7707DF3F}" name="Stöð 3" dataDxfId="23" dataCellStyle="Comma [0]"/>
    <tableColumn id="5" xr3:uid="{F62DD0E1-B6F3-4174-96BD-E8E16E9F4A00}" name="Stöð 4" dataDxfId="22" dataCellStyle="Comma [0]"/>
    <tableColumn id="6" xr3:uid="{48EACF60-44F9-45AC-B16B-04CB479E034E}" name="Meðaltal" dataDxfId="21" dataCellStyle="Comma [0]">
      <calculatedColumnFormula>AVERAGE(Table1[[#This Row],[Stöð 1]:[Stöð 4]])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3A5387-F376-4387-91CB-8EA8A9A1D60F}" name="Table2" displayName="Table2" ref="B4:G21" totalsRowShown="0">
  <autoFilter ref="B4:G21" xr:uid="{333A5387-F376-4387-91CB-8EA8A9A1D6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D20968B-F063-4F61-9C5B-7806B6E819C7}" name="Ár"/>
    <tableColumn id="2" xr3:uid="{B2A93655-F155-4145-904C-85638E7915B0}" name="Stöð 1" dataDxfId="42" dataCellStyle="Comma [0]"/>
    <tableColumn id="3" xr3:uid="{09E14BA7-6BEB-4439-AAC4-63977DCAE52E}" name="Stöð 2" dataDxfId="41" dataCellStyle="Comma [0]"/>
    <tableColumn id="4" xr3:uid="{6242FC4C-9258-459B-B611-7566BF961FAE}" name="Stöð 3" dataDxfId="40" dataCellStyle="Comma [0]"/>
    <tableColumn id="5" xr3:uid="{62612D47-452D-4FE8-9D89-93249B990A1C}" name="Stöð 4" dataDxfId="39" dataCellStyle="Comma [0]"/>
    <tableColumn id="6" xr3:uid="{62437FFE-E629-4DD4-9469-195EA5A58FE1}" name="Meðaltal" dataDxfId="38" dataCellStyle="Comma [0]">
      <calculatedColumnFormula>AVERAGE(Table2[[#This Row],[Stöð 1]:[Stöð 4]])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3A1F6C-2F4B-4A36-B2DA-BDABCB9442B0}" name="Table3" displayName="Table3" ref="I25:N37" totalsRowShown="0" headerRowDxfId="48">
  <autoFilter ref="I25:N37" xr:uid="{BD3A1F6C-2F4B-4A36-B2DA-BDABCB9442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9D3A133-718B-4900-AA4F-BC41A2FC9E30}" name="Column1"/>
    <tableColumn id="2" xr3:uid="{E98044BB-70B6-41BB-8BED-39937E9D9401}" name="Stöð 1" dataDxfId="47" dataCellStyle="Comma [0]"/>
    <tableColumn id="3" xr3:uid="{0ADD045A-FFD2-4F79-A1E9-1F3963FDF8DC}" name="Stöð 2" dataDxfId="46" dataCellStyle="Comma [0]"/>
    <tableColumn id="4" xr3:uid="{F6813719-00AA-40E3-84D8-AD373567F88C}" name="Stöð 3" dataDxfId="45" dataCellStyle="Comma [0]"/>
    <tableColumn id="5" xr3:uid="{1A62ED35-5D79-4F12-8F33-BC2A2F14F7CF}" name="Stöð 4" dataDxfId="44" dataCellStyle="Comma [0]"/>
    <tableColumn id="6" xr3:uid="{0EF8D131-16C2-46F8-B2AA-7AA1ACE580B6}" name="Meðaltal" dataDxfId="43" dataCellStyle="Comma [0]">
      <calculatedColumnFormula>AVERAGE(Table3[[#This Row],[Stöð 1]:[Stöð 4]])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E865CB-47F5-4899-BECA-9318A6DD0685}" name="Table4" displayName="Table4" ref="I4:N21" totalsRowShown="0">
  <autoFilter ref="I4:N21" xr:uid="{6BE865CB-47F5-4899-BECA-9318A6DD06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871C63F-02A1-4FF5-BE45-A34BD7D459F7}" name="Ár"/>
    <tableColumn id="2" xr3:uid="{B998B889-8B68-46B1-965D-13D2D072A65A}" name="Stöð 1" dataDxfId="37" dataCellStyle="Comma [0]"/>
    <tableColumn id="3" xr3:uid="{A825F98D-99BF-4A08-9DCD-5E6372968110}" name="Stöð 2" dataDxfId="36" dataCellStyle="Comma [0]"/>
    <tableColumn id="4" xr3:uid="{9825D916-3E08-4722-B6CD-B4864C1963BF}" name="Stöð 3" dataDxfId="35" dataCellStyle="Comma [0]"/>
    <tableColumn id="5" xr3:uid="{35EB18A2-D765-47F4-BA57-911AAC3308C6}" name="Stöð 4" dataDxfId="34" dataCellStyle="Comma [0]"/>
    <tableColumn id="6" xr3:uid="{874B40D0-17F7-4E52-B3BD-E73534B9E02B}" name="Meðaltal" dataDxfId="33" dataCellStyle="Comma [0]">
      <calculatedColumnFormula>AVERAGE(Table4[[#This Row],[Stöð 1]:[Stöð 4]])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0CEE45-CA4D-4A9C-BE6D-33ECD75EC736}" name="Table5" displayName="Table5" ref="P25:U37" totalsRowShown="0" headerRowDxfId="32" dataDxfId="13">
  <autoFilter ref="P25:U37" xr:uid="{400CEE45-CA4D-4A9C-BE6D-33ECD75EC7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3FCDDC4-D28C-4E78-AC3A-C73DF856CB45}" name="2021" dataDxfId="19"/>
    <tableColumn id="2" xr3:uid="{AFCB72E7-387E-4A0F-B36A-AEF7006BE385}" name="Stöð 1" dataDxfId="18" dataCellStyle="Comma [0]"/>
    <tableColumn id="3" xr3:uid="{8B43C1DF-61F8-4753-ABB5-FB57CD4C2F88}" name="Stöð 2" dataDxfId="17" dataCellStyle="Comma [0]"/>
    <tableColumn id="4" xr3:uid="{FA5B58C9-11CD-4557-A7E3-0492B05729C4}" name="Stöð 3" dataDxfId="16" dataCellStyle="Comma [0]"/>
    <tableColumn id="5" xr3:uid="{313AD08C-A36C-4E8C-824B-0D68613C778A}" name="Stöð 4" dataDxfId="15" dataCellStyle="Comma [0]"/>
    <tableColumn id="6" xr3:uid="{E2C3670E-C720-4E25-8F9F-B8D69DBA77D3}" name="Meðaltal" dataDxfId="14" dataCellStyle="Comma [0]">
      <calculatedColumnFormula>AVERAGE(Table5[[#This Row],[Stöð 1]:[Stöð 4]])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6EA8B6-F52B-421B-B5F4-53DEAA9E6E73}" name="Table6" displayName="Table6" ref="P4:U20" totalsRowShown="0">
  <autoFilter ref="P4:U20" xr:uid="{746EA8B6-F52B-421B-B5F4-53DEAA9E6E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BE8D528-03C6-4825-B344-91213BDD9B6F}" name="Ár"/>
    <tableColumn id="2" xr3:uid="{335BE069-5643-4449-AF7E-E116436C232E}" name="Stöð 1" dataDxfId="31" dataCellStyle="Comma [0]"/>
    <tableColumn id="3" xr3:uid="{9D44C7FA-74F2-4989-AD99-33EBEAD90C4B}" name="Stöð2" dataDxfId="30" dataCellStyle="Comma [0]"/>
    <tableColumn id="4" xr3:uid="{2F6D5CC6-1783-4180-90C8-15E502DB7BCC}" name="Stöð 3" dataDxfId="29" dataCellStyle="Comma [0]"/>
    <tableColumn id="5" xr3:uid="{33A37E18-7DBC-4AF6-A686-4619F4E121B6}" name="Stöð 4" dataDxfId="28" dataCellStyle="Comma [0]"/>
    <tableColumn id="6" xr3:uid="{561E3554-AE48-4224-84BD-A48FE9C21BA1}" name="Meðaltal" dataDxfId="27" dataCellStyle="Comma [0]">
      <calculatedColumnFormula>AVERAGE(Table6[[#This Row],[Stöð 1]:[Stöð 4]])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68D074-CD8F-4052-954A-EB0AD7034FD4}" name="Table7" displayName="Table7" ref="W4:AB21" totalsRowShown="0">
  <autoFilter ref="W4:AB21" xr:uid="{0268D074-CD8F-4052-954A-EB0AD7034F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1D9E034-A480-4D22-AD36-F81362B45E62}" name="Ár"/>
    <tableColumn id="2" xr3:uid="{AA2E22A6-731D-41A0-A8F1-CEC1A20ECC85}" name="Stöð 1" dataDxfId="4" dataCellStyle="Comma [0]"/>
    <tableColumn id="3" xr3:uid="{5F779BA9-E4E9-4E24-BB23-82E4C55B9329}" name="Stöð 2" dataDxfId="3" dataCellStyle="Comma [0]"/>
    <tableColumn id="4" xr3:uid="{57923DDA-5F5E-416B-9AE8-6FC34397CA4E}" name="Stöð 3" dataDxfId="2" dataCellStyle="Comma [0]"/>
    <tableColumn id="5" xr3:uid="{4498ABA2-D252-4D56-A933-CCE6E3F3F47E}" name="Stöð 4" dataDxfId="1" dataCellStyle="Comma [0]"/>
    <tableColumn id="6" xr3:uid="{7D6B335A-C428-483D-A797-6DCD2E22EA98}" name="Meðaltal" dataDxfId="0" dataCellStyle="Comma [0]">
      <calculatedColumnFormula>AVERAGE(Table7[[#This Row],[Stöð 1]:[Stöð 4]])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EA7BA87-6C54-43ED-8ABE-92271DE5CB4F}" name="Table8" displayName="Table8" ref="W25:AB37" totalsRowShown="0" headerRowDxfId="12" dataDxfId="5" dataCellStyle="Comma [0]">
  <autoFilter ref="W25:AB37" xr:uid="{DEA7BA87-6C54-43ED-8ABE-92271DE5CB4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689C7C5-22E1-49D7-802C-8B517A403D8D}" name="Column1" dataDxfId="11" dataCellStyle="Comma [0]"/>
    <tableColumn id="2" xr3:uid="{833BBB01-F8BD-4B80-BB70-84D751AE8E34}" name="Stöð 1" dataDxfId="10" dataCellStyle="Comma [0]"/>
    <tableColumn id="3" xr3:uid="{D9783F51-18FC-4298-9A8D-80FA58663C51}" name="Stöð 2" dataDxfId="9" dataCellStyle="Comma [0]"/>
    <tableColumn id="4" xr3:uid="{C2259128-9293-4F0F-B71D-F9B65D7B135C}" name="Stöð 3" dataDxfId="8" dataCellStyle="Comma [0]"/>
    <tableColumn id="5" xr3:uid="{09B1278D-D84B-42CC-9290-CC4668832847}" name="Stöð 4" dataDxfId="7" dataCellStyle="Comma [0]"/>
    <tableColumn id="6" xr3:uid="{CCB3EFEC-62BD-4798-888F-1FCFE707D591}" name="Meðaltal" dataDxfId="6" dataCellStyle="Comma [0]">
      <calculatedColumnFormula>AVERAGE(Table8[[#This Row],[Stöð 1]:[Stöð 4]])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031C-5669-4CB0-8F3F-F3F9EA4F1334}">
  <sheetPr>
    <tabColor theme="5" tint="0.59999389629810485"/>
  </sheetPr>
  <dimension ref="A1:Z41"/>
  <sheetViews>
    <sheetView zoomScaleNormal="100" workbookViewId="0">
      <selection activeCell="R23" sqref="R23"/>
    </sheetView>
  </sheetViews>
  <sheetFormatPr defaultColWidth="9.28515625" defaultRowHeight="15" x14ac:dyDescent="0.25"/>
  <cols>
    <col min="1" max="16384" width="9.28515625" style="1"/>
  </cols>
  <sheetData>
    <row r="1" spans="1:26" s="4" customFormat="1" ht="21" x14ac:dyDescent="0.35">
      <c r="A1" s="91" t="s">
        <v>18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  <c r="P2" s="2"/>
      <c r="Q2" s="2"/>
      <c r="R2" s="2"/>
      <c r="S2" s="2"/>
      <c r="T2" s="2"/>
    </row>
    <row r="3" spans="1:26" ht="15.75" thickBot="1" x14ac:dyDescent="0.3">
      <c r="B3" s="93" t="s">
        <v>34</v>
      </c>
      <c r="C3" s="7" t="s">
        <v>35</v>
      </c>
      <c r="D3"/>
      <c r="E3"/>
      <c r="F3"/>
      <c r="H3" s="7" t="s">
        <v>24</v>
      </c>
      <c r="O3" s="57" t="s">
        <v>26</v>
      </c>
      <c r="P3" s="57"/>
      <c r="Q3" s="57"/>
      <c r="R3" s="57"/>
      <c r="S3" s="57"/>
    </row>
    <row r="4" spans="1:26" ht="15" customHeight="1" thickBot="1" x14ac:dyDescent="0.3">
      <c r="B4" s="8" t="s">
        <v>0</v>
      </c>
      <c r="C4" s="9" t="s">
        <v>1</v>
      </c>
      <c r="D4" s="9" t="s">
        <v>2</v>
      </c>
      <c r="E4" s="9" t="s">
        <v>3</v>
      </c>
      <c r="F4" s="10" t="s">
        <v>4</v>
      </c>
      <c r="H4" s="22">
        <v>2021</v>
      </c>
      <c r="I4" s="23"/>
      <c r="J4" s="23"/>
      <c r="K4" s="23"/>
      <c r="L4" s="24"/>
      <c r="O4" s="50" t="s">
        <v>0</v>
      </c>
      <c r="P4" s="51" t="s">
        <v>1</v>
      </c>
      <c r="Q4" s="51" t="s">
        <v>2</v>
      </c>
      <c r="R4" s="51" t="s">
        <v>3</v>
      </c>
      <c r="S4" s="52" t="s">
        <v>4</v>
      </c>
      <c r="U4" s="41">
        <v>2021</v>
      </c>
      <c r="V4" s="58"/>
      <c r="W4" s="58"/>
      <c r="X4" s="58"/>
      <c r="Y4" s="59"/>
    </row>
    <row r="5" spans="1:26" ht="15" customHeight="1" thickBot="1" x14ac:dyDescent="0.3">
      <c r="B5" s="11">
        <v>2005</v>
      </c>
      <c r="C5" s="12">
        <v>13.3</v>
      </c>
      <c r="D5" s="12">
        <v>10.5</v>
      </c>
      <c r="E5" s="12">
        <v>10.5</v>
      </c>
      <c r="F5" s="13">
        <v>0</v>
      </c>
      <c r="H5" s="11" t="s">
        <v>6</v>
      </c>
      <c r="I5" s="25">
        <v>4.2</v>
      </c>
      <c r="J5" s="25">
        <v>5.2</v>
      </c>
      <c r="K5" s="25">
        <v>4.3</v>
      </c>
      <c r="L5" s="26">
        <v>5.4</v>
      </c>
      <c r="O5" s="32">
        <v>2006</v>
      </c>
      <c r="P5" s="53">
        <v>0.09</v>
      </c>
      <c r="Q5" s="53">
        <v>0.04</v>
      </c>
      <c r="R5" s="53">
        <v>0.09</v>
      </c>
      <c r="S5" s="54">
        <v>0.12</v>
      </c>
      <c r="U5" s="35" t="s">
        <v>6</v>
      </c>
      <c r="V5" s="60">
        <v>0.04</v>
      </c>
      <c r="W5" s="60">
        <v>0.02</v>
      </c>
      <c r="X5" s="60" t="s">
        <v>28</v>
      </c>
      <c r="Y5" s="61">
        <v>0.02</v>
      </c>
    </row>
    <row r="6" spans="1:26" ht="15.75" thickBot="1" x14ac:dyDescent="0.3">
      <c r="B6" s="14">
        <v>2006</v>
      </c>
      <c r="C6" s="15">
        <v>13.7</v>
      </c>
      <c r="D6" s="15">
        <v>8.6</v>
      </c>
      <c r="E6" s="15">
        <v>8</v>
      </c>
      <c r="F6" s="16">
        <v>0</v>
      </c>
      <c r="H6" s="14" t="s">
        <v>7</v>
      </c>
      <c r="I6" s="27">
        <v>9.3000000000000007</v>
      </c>
      <c r="J6" s="27">
        <v>11.4</v>
      </c>
      <c r="K6" s="27">
        <v>10.4</v>
      </c>
      <c r="L6" s="28">
        <v>8.5</v>
      </c>
      <c r="O6" s="35">
        <v>2007</v>
      </c>
      <c r="P6" s="55">
        <v>0.36</v>
      </c>
      <c r="Q6" s="55">
        <v>0.17</v>
      </c>
      <c r="R6" s="55">
        <v>0.14000000000000001</v>
      </c>
      <c r="S6" s="56">
        <v>0.33</v>
      </c>
      <c r="U6" s="32" t="s">
        <v>7</v>
      </c>
      <c r="V6" s="62">
        <v>0.02</v>
      </c>
      <c r="W6" s="62">
        <v>0.01</v>
      </c>
      <c r="X6" s="62">
        <v>0.02</v>
      </c>
      <c r="Y6" s="63">
        <v>0.01</v>
      </c>
    </row>
    <row r="7" spans="1:26" ht="15.75" thickBot="1" x14ac:dyDescent="0.3">
      <c r="B7" s="11">
        <v>2007</v>
      </c>
      <c r="C7" s="12">
        <v>17.8</v>
      </c>
      <c r="D7" s="12">
        <v>8.1999999999999993</v>
      </c>
      <c r="E7" s="12">
        <v>8.3000000000000007</v>
      </c>
      <c r="F7" s="17">
        <v>11.8</v>
      </c>
      <c r="H7" s="11" t="s">
        <v>8</v>
      </c>
      <c r="I7" s="25">
        <v>41.3</v>
      </c>
      <c r="J7" s="25">
        <v>39.200000000000003</v>
      </c>
      <c r="K7" s="25">
        <v>31</v>
      </c>
      <c r="L7" s="26">
        <v>32.9</v>
      </c>
      <c r="O7" s="32">
        <v>2008</v>
      </c>
      <c r="P7" s="53">
        <v>0.09</v>
      </c>
      <c r="Q7" s="53">
        <v>0.05</v>
      </c>
      <c r="R7" s="53">
        <v>0.04</v>
      </c>
      <c r="S7" s="54">
        <v>0.04</v>
      </c>
      <c r="U7" s="35" t="s">
        <v>8</v>
      </c>
      <c r="V7" s="60" t="s">
        <v>28</v>
      </c>
      <c r="W7" s="60">
        <v>0.03</v>
      </c>
      <c r="X7" s="60">
        <v>0.04</v>
      </c>
      <c r="Y7" s="61">
        <v>0.01</v>
      </c>
    </row>
    <row r="8" spans="1:26" ht="15.75" thickBot="1" x14ac:dyDescent="0.3">
      <c r="B8" s="14">
        <v>2008</v>
      </c>
      <c r="C8" s="15">
        <v>9.4</v>
      </c>
      <c r="D8" s="15">
        <v>8.8000000000000007</v>
      </c>
      <c r="E8" s="15">
        <v>11.9</v>
      </c>
      <c r="F8" s="18">
        <v>8.8000000000000007</v>
      </c>
      <c r="H8" s="14" t="s">
        <v>9</v>
      </c>
      <c r="I8" s="27">
        <v>52.4</v>
      </c>
      <c r="J8" s="27">
        <v>8.3000000000000007</v>
      </c>
      <c r="K8" s="27">
        <v>8.5</v>
      </c>
      <c r="L8" s="28">
        <v>12.4</v>
      </c>
      <c r="O8" s="35">
        <v>2009</v>
      </c>
      <c r="P8" s="55">
        <v>0.06</v>
      </c>
      <c r="Q8" s="55">
        <v>0.09</v>
      </c>
      <c r="R8" s="55">
        <v>7.0000000000000007E-2</v>
      </c>
      <c r="S8" s="56">
        <v>7.0000000000000007E-2</v>
      </c>
      <c r="U8" s="32" t="s">
        <v>9</v>
      </c>
      <c r="V8" s="62">
        <v>0.01</v>
      </c>
      <c r="W8" s="62" t="s">
        <v>28</v>
      </c>
      <c r="X8" s="62" t="s">
        <v>28</v>
      </c>
      <c r="Y8" s="63" t="s">
        <v>28</v>
      </c>
    </row>
    <row r="9" spans="1:26" ht="15.75" thickBot="1" x14ac:dyDescent="0.3">
      <c r="B9" s="11">
        <v>2009</v>
      </c>
      <c r="C9" s="12">
        <v>7.1</v>
      </c>
      <c r="D9" s="12">
        <v>7.4</v>
      </c>
      <c r="E9" s="12">
        <v>8.9</v>
      </c>
      <c r="F9" s="17">
        <v>6.4</v>
      </c>
      <c r="H9" s="11" t="s">
        <v>10</v>
      </c>
      <c r="I9" s="25">
        <v>14.9</v>
      </c>
      <c r="J9" s="25">
        <v>14.5</v>
      </c>
      <c r="K9" s="25">
        <v>17.5</v>
      </c>
      <c r="L9" s="26">
        <v>17.3</v>
      </c>
      <c r="O9" s="32">
        <v>2010</v>
      </c>
      <c r="P9" s="53">
        <v>0.2</v>
      </c>
      <c r="Q9" s="53">
        <v>0.11</v>
      </c>
      <c r="R9" s="53">
        <v>0.16</v>
      </c>
      <c r="S9" s="54">
        <v>0.23</v>
      </c>
      <c r="U9" s="35" t="s">
        <v>10</v>
      </c>
      <c r="V9" s="60">
        <v>0</v>
      </c>
      <c r="W9" s="60" t="s">
        <v>28</v>
      </c>
      <c r="X9" s="60" t="s">
        <v>28</v>
      </c>
      <c r="Y9" s="61">
        <v>0</v>
      </c>
    </row>
    <row r="10" spans="1:26" ht="15.75" thickBot="1" x14ac:dyDescent="0.3">
      <c r="B10" s="14">
        <v>2010</v>
      </c>
      <c r="C10" s="15">
        <v>6.7</v>
      </c>
      <c r="D10" s="15">
        <v>7.4</v>
      </c>
      <c r="E10" s="15">
        <v>7.7</v>
      </c>
      <c r="F10" s="18">
        <v>7.3</v>
      </c>
      <c r="H10" s="14" t="s">
        <v>11</v>
      </c>
      <c r="I10" s="27">
        <v>15.5</v>
      </c>
      <c r="J10" s="27">
        <v>15.8</v>
      </c>
      <c r="K10" s="27">
        <v>10.8</v>
      </c>
      <c r="L10" s="28">
        <v>5.6</v>
      </c>
      <c r="O10" s="35">
        <v>2011</v>
      </c>
      <c r="P10" s="55">
        <v>0.17</v>
      </c>
      <c r="Q10" s="55">
        <v>0.08</v>
      </c>
      <c r="R10" s="55">
        <v>0.12</v>
      </c>
      <c r="S10" s="56">
        <v>0.05</v>
      </c>
      <c r="U10" s="32" t="s">
        <v>11</v>
      </c>
      <c r="V10" s="62" t="s">
        <v>28</v>
      </c>
      <c r="W10" s="62">
        <v>0</v>
      </c>
      <c r="X10" s="62" t="s">
        <v>28</v>
      </c>
      <c r="Y10" s="63" t="s">
        <v>28</v>
      </c>
    </row>
    <row r="11" spans="1:26" ht="15.75" thickBot="1" x14ac:dyDescent="0.3">
      <c r="B11" s="11">
        <v>2011</v>
      </c>
      <c r="C11" s="12">
        <v>6.2</v>
      </c>
      <c r="D11" s="12">
        <v>6.7</v>
      </c>
      <c r="E11" s="12">
        <v>6.8</v>
      </c>
      <c r="F11" s="17">
        <v>6.6</v>
      </c>
      <c r="H11" s="11" t="s">
        <v>12</v>
      </c>
      <c r="I11" s="25">
        <v>33</v>
      </c>
      <c r="J11" s="25">
        <v>29</v>
      </c>
      <c r="K11" s="25">
        <v>25.2</v>
      </c>
      <c r="L11" s="26">
        <v>37.700000000000003</v>
      </c>
      <c r="O11" s="32">
        <v>2012</v>
      </c>
      <c r="P11" s="53">
        <v>9.0527652640969722E-2</v>
      </c>
      <c r="Q11" s="53">
        <v>8.2680906503556903E-2</v>
      </c>
      <c r="R11" s="53">
        <v>6.9894365594824273E-2</v>
      </c>
      <c r="S11" s="54">
        <v>3.096315288072848E-2</v>
      </c>
      <c r="U11" s="35" t="s">
        <v>12</v>
      </c>
      <c r="V11" s="60">
        <v>0.12</v>
      </c>
      <c r="W11" s="60">
        <v>0.04</v>
      </c>
      <c r="X11" s="60">
        <v>0.02</v>
      </c>
      <c r="Y11" s="61">
        <v>0.01</v>
      </c>
    </row>
    <row r="12" spans="1:26" ht="15.75" thickBot="1" x14ac:dyDescent="0.3">
      <c r="B12" s="14">
        <v>2012</v>
      </c>
      <c r="C12" s="15">
        <v>7.2</v>
      </c>
      <c r="D12" s="15">
        <v>7.9</v>
      </c>
      <c r="E12" s="15">
        <v>7.7</v>
      </c>
      <c r="F12" s="18">
        <v>7.7</v>
      </c>
      <c r="H12" s="14" t="s">
        <v>13</v>
      </c>
      <c r="I12" s="27">
        <v>9.6999999999999993</v>
      </c>
      <c r="J12" s="27">
        <v>10.8</v>
      </c>
      <c r="K12" s="27">
        <v>6.7</v>
      </c>
      <c r="L12" s="28">
        <v>12.6</v>
      </c>
      <c r="O12" s="35">
        <v>2013</v>
      </c>
      <c r="P12" s="55">
        <v>7.0000000000000007E-2</v>
      </c>
      <c r="Q12" s="55">
        <v>0.05</v>
      </c>
      <c r="R12" s="55">
        <v>0.08</v>
      </c>
      <c r="S12" s="56">
        <v>0.03</v>
      </c>
      <c r="U12" s="32" t="s">
        <v>13</v>
      </c>
      <c r="V12" s="62" t="s">
        <v>28</v>
      </c>
      <c r="W12" s="62" t="s">
        <v>28</v>
      </c>
      <c r="X12" s="62" t="s">
        <v>28</v>
      </c>
      <c r="Y12" s="63">
        <v>0.01</v>
      </c>
    </row>
    <row r="13" spans="1:26" ht="15.75" thickBot="1" x14ac:dyDescent="0.3">
      <c r="B13" s="19">
        <v>2013</v>
      </c>
      <c r="C13" s="20">
        <v>6.6</v>
      </c>
      <c r="D13" s="20">
        <v>6.1</v>
      </c>
      <c r="E13" s="20">
        <v>6.5</v>
      </c>
      <c r="F13" s="21">
        <v>7.2</v>
      </c>
      <c r="H13" s="11" t="s">
        <v>14</v>
      </c>
      <c r="I13" s="25">
        <v>9.9</v>
      </c>
      <c r="J13" s="25">
        <v>10.6</v>
      </c>
      <c r="K13" s="25">
        <v>10.5</v>
      </c>
      <c r="L13" s="26">
        <v>11.3</v>
      </c>
      <c r="O13" s="32">
        <v>2014</v>
      </c>
      <c r="P13" s="53">
        <v>0.08</v>
      </c>
      <c r="Q13" s="53">
        <v>0.09</v>
      </c>
      <c r="R13" s="53">
        <v>7.0000000000000007E-2</v>
      </c>
      <c r="S13" s="54">
        <v>0.03</v>
      </c>
      <c r="U13" s="35" t="s">
        <v>14</v>
      </c>
      <c r="V13" s="60">
        <v>0.02</v>
      </c>
      <c r="W13" s="60">
        <v>0.04</v>
      </c>
      <c r="X13" s="60">
        <v>0.01</v>
      </c>
      <c r="Y13" s="61" t="s">
        <v>28</v>
      </c>
    </row>
    <row r="14" spans="1:26" ht="15.75" thickBot="1" x14ac:dyDescent="0.3">
      <c r="B14" s="14">
        <v>2014</v>
      </c>
      <c r="C14" s="15">
        <v>10.6</v>
      </c>
      <c r="D14" s="15">
        <v>11.6</v>
      </c>
      <c r="E14" s="15">
        <v>11.6</v>
      </c>
      <c r="F14" s="18">
        <v>10.5</v>
      </c>
      <c r="H14" s="14" t="s">
        <v>15</v>
      </c>
      <c r="I14" s="27">
        <v>3.8</v>
      </c>
      <c r="J14" s="27">
        <v>2.5</v>
      </c>
      <c r="K14" s="27">
        <v>2.5</v>
      </c>
      <c r="L14" s="28">
        <v>1.9</v>
      </c>
      <c r="O14" s="35">
        <v>2015</v>
      </c>
      <c r="P14" s="55">
        <v>7.0000000000000007E-2</v>
      </c>
      <c r="Q14" s="55">
        <v>0.05</v>
      </c>
      <c r="R14" s="55">
        <v>0.06</v>
      </c>
      <c r="S14" s="56">
        <v>0.02</v>
      </c>
      <c r="U14" s="64" t="s">
        <v>15</v>
      </c>
      <c r="V14" s="62">
        <v>0.01</v>
      </c>
      <c r="W14" s="62">
        <v>0.1</v>
      </c>
      <c r="X14" s="62">
        <v>0.03</v>
      </c>
      <c r="Y14" s="63"/>
    </row>
    <row r="15" spans="1:26" ht="15.75" thickBot="1" x14ac:dyDescent="0.3">
      <c r="B15" s="19">
        <v>2015</v>
      </c>
      <c r="C15" s="20">
        <v>8</v>
      </c>
      <c r="D15" s="20">
        <v>7.9</v>
      </c>
      <c r="E15" s="20">
        <v>7.9</v>
      </c>
      <c r="F15" s="21">
        <v>8.4</v>
      </c>
      <c r="H15" s="11" t="s">
        <v>16</v>
      </c>
      <c r="I15" s="25">
        <v>42.4</v>
      </c>
      <c r="J15" s="25">
        <v>42.9</v>
      </c>
      <c r="K15" s="25">
        <v>22.5</v>
      </c>
      <c r="L15" s="26">
        <v>40.6</v>
      </c>
      <c r="O15" s="32">
        <v>2016</v>
      </c>
      <c r="P15" s="53">
        <v>0.06</v>
      </c>
      <c r="Q15" s="53">
        <v>0.03</v>
      </c>
      <c r="R15" s="53">
        <v>0.04</v>
      </c>
      <c r="S15" s="54">
        <v>0.02</v>
      </c>
      <c r="U15" s="65" t="s">
        <v>16</v>
      </c>
      <c r="V15" s="60">
        <v>0.03</v>
      </c>
      <c r="W15" s="60" t="s">
        <v>28</v>
      </c>
      <c r="X15" s="60" t="s">
        <v>28</v>
      </c>
      <c r="Y15" s="61" t="s">
        <v>28</v>
      </c>
    </row>
    <row r="16" spans="1:26" ht="15.75" thickBot="1" x14ac:dyDescent="0.3">
      <c r="B16" s="14">
        <v>2016</v>
      </c>
      <c r="C16" s="15">
        <v>7.6</v>
      </c>
      <c r="D16" s="15">
        <v>7.7</v>
      </c>
      <c r="E16" s="15">
        <v>6.8</v>
      </c>
      <c r="F16" s="18">
        <v>7.8</v>
      </c>
      <c r="H16" s="14" t="s">
        <v>17</v>
      </c>
      <c r="I16" s="27">
        <v>24.6</v>
      </c>
      <c r="J16" s="27">
        <v>31.8</v>
      </c>
      <c r="K16" s="27">
        <v>37.799999999999997</v>
      </c>
      <c r="L16" s="28">
        <v>24.6</v>
      </c>
      <c r="O16" s="35">
        <v>2017</v>
      </c>
      <c r="P16" s="55">
        <v>0.03</v>
      </c>
      <c r="Q16" s="55">
        <v>0.02</v>
      </c>
      <c r="R16" s="55">
        <v>0.01</v>
      </c>
      <c r="S16" s="56">
        <v>0.01</v>
      </c>
      <c r="U16" s="64" t="s">
        <v>17</v>
      </c>
      <c r="V16" s="62">
        <v>0.11</v>
      </c>
      <c r="W16" s="62">
        <v>0.01</v>
      </c>
      <c r="X16" s="62">
        <v>0.01</v>
      </c>
      <c r="Y16" s="63" t="s">
        <v>28</v>
      </c>
    </row>
    <row r="17" spans="2:25" ht="16.5" thickTop="1" thickBot="1" x14ac:dyDescent="0.3">
      <c r="B17" s="19">
        <v>2017</v>
      </c>
      <c r="C17" s="20">
        <v>7.4</v>
      </c>
      <c r="D17" s="20">
        <v>7.3</v>
      </c>
      <c r="E17" s="20">
        <v>7.1</v>
      </c>
      <c r="F17" s="21">
        <v>7.7</v>
      </c>
      <c r="O17" s="32">
        <v>2018</v>
      </c>
      <c r="P17" s="53">
        <v>3.5555076319329214E-2</v>
      </c>
      <c r="Q17" s="53">
        <v>1.8310540095688728E-2</v>
      </c>
      <c r="R17" s="53">
        <v>2.2227783937062217E-2</v>
      </c>
      <c r="S17" s="54">
        <v>1.4536465487067845E-2</v>
      </c>
      <c r="U17" s="49" t="s">
        <v>29</v>
      </c>
      <c r="V17"/>
      <c r="W17" s="66"/>
      <c r="X17" s="66"/>
      <c r="Y17" s="66"/>
    </row>
    <row r="18" spans="2:25" ht="15.75" thickBot="1" x14ac:dyDescent="0.3">
      <c r="B18" s="14">
        <v>2018</v>
      </c>
      <c r="C18" s="15">
        <v>10</v>
      </c>
      <c r="D18" s="15">
        <v>9.9</v>
      </c>
      <c r="E18" s="15">
        <v>8.5</v>
      </c>
      <c r="F18" s="18">
        <v>8.4</v>
      </c>
      <c r="O18" s="35">
        <v>2019</v>
      </c>
      <c r="P18" s="55">
        <v>0.1</v>
      </c>
      <c r="Q18" s="55">
        <v>7.0000000000000007E-2</v>
      </c>
      <c r="R18" s="55" t="s">
        <v>27</v>
      </c>
      <c r="S18" s="56">
        <v>7.0000000000000007E-2</v>
      </c>
      <c r="U18" s="49" t="s">
        <v>30</v>
      </c>
      <c r="V18"/>
      <c r="W18"/>
      <c r="X18"/>
      <c r="Y18"/>
    </row>
    <row r="19" spans="2:25" ht="15.75" thickBot="1" x14ac:dyDescent="0.3">
      <c r="B19" s="19">
        <v>2019</v>
      </c>
      <c r="C19" s="20">
        <v>8.3000000000000007</v>
      </c>
      <c r="D19" s="20">
        <v>7.9</v>
      </c>
      <c r="E19" s="20">
        <v>9</v>
      </c>
      <c r="F19" s="21">
        <v>7.9</v>
      </c>
      <c r="O19" s="32">
        <v>2020</v>
      </c>
      <c r="P19" s="53">
        <v>0.06</v>
      </c>
      <c r="Q19" s="53">
        <v>0.05</v>
      </c>
      <c r="R19" s="53">
        <v>0.01</v>
      </c>
      <c r="S19" s="54">
        <v>0.02</v>
      </c>
    </row>
    <row r="20" spans="2:25" ht="15.75" thickBot="1" x14ac:dyDescent="0.3">
      <c r="B20" s="14">
        <v>2020</v>
      </c>
      <c r="C20" s="15">
        <v>8.1</v>
      </c>
      <c r="D20" s="15">
        <v>8.6</v>
      </c>
      <c r="E20" s="15">
        <v>6.8</v>
      </c>
      <c r="F20" s="18">
        <v>7.2</v>
      </c>
      <c r="O20" s="100">
        <v>2021</v>
      </c>
      <c r="P20" s="101">
        <v>0.04</v>
      </c>
      <c r="Q20" s="101">
        <v>0.03</v>
      </c>
      <c r="R20" s="101">
        <v>0.02</v>
      </c>
      <c r="S20" s="102">
        <v>0.01</v>
      </c>
    </row>
    <row r="21" spans="2:25" ht="15.75" thickBot="1" x14ac:dyDescent="0.3">
      <c r="B21" s="19">
        <v>2021</v>
      </c>
      <c r="C21" s="94">
        <v>21.8</v>
      </c>
      <c r="D21" s="94">
        <v>18.5</v>
      </c>
      <c r="E21" s="94">
        <v>15.6</v>
      </c>
      <c r="F21" s="21">
        <v>17.600000000000001</v>
      </c>
    </row>
    <row r="23" spans="2:25" ht="15.75" thickBot="1" x14ac:dyDescent="0.3">
      <c r="B23" s="93" t="s">
        <v>36</v>
      </c>
      <c r="C23" s="7" t="s">
        <v>37</v>
      </c>
      <c r="D23"/>
      <c r="E23"/>
      <c r="F23"/>
      <c r="H23" s="7" t="s">
        <v>24</v>
      </c>
      <c r="O23" s="93" t="s">
        <v>33</v>
      </c>
      <c r="P23"/>
      <c r="Q23"/>
      <c r="R23"/>
      <c r="S23"/>
    </row>
    <row r="24" spans="2:25" ht="15.75" thickBot="1" x14ac:dyDescent="0.3">
      <c r="B24" s="29" t="s">
        <v>0</v>
      </c>
      <c r="C24" s="30" t="s">
        <v>1</v>
      </c>
      <c r="D24" s="30" t="s">
        <v>2</v>
      </c>
      <c r="E24" s="30" t="s">
        <v>3</v>
      </c>
      <c r="F24" s="31" t="s">
        <v>4</v>
      </c>
      <c r="H24" s="41">
        <v>2021</v>
      </c>
      <c r="I24" s="23"/>
      <c r="J24" s="23"/>
      <c r="K24" s="23"/>
      <c r="L24" s="24"/>
      <c r="O24" s="50" t="s">
        <v>0</v>
      </c>
      <c r="P24" s="51" t="s">
        <v>1</v>
      </c>
      <c r="Q24" s="51" t="s">
        <v>2</v>
      </c>
      <c r="R24" s="51" t="s">
        <v>3</v>
      </c>
      <c r="S24" s="52" t="s">
        <v>4</v>
      </c>
      <c r="U24" s="77">
        <v>2021</v>
      </c>
      <c r="V24" s="78"/>
      <c r="W24" s="78"/>
      <c r="X24" s="78"/>
      <c r="Y24" s="79"/>
    </row>
    <row r="25" spans="2:25" ht="15.75" thickBot="1" x14ac:dyDescent="0.3">
      <c r="B25" s="32">
        <v>2005</v>
      </c>
      <c r="C25" s="33">
        <v>0.32</v>
      </c>
      <c r="D25" s="33">
        <v>0.23</v>
      </c>
      <c r="E25" s="33">
        <v>0.33</v>
      </c>
      <c r="F25" s="34"/>
      <c r="H25" s="32" t="s">
        <v>6</v>
      </c>
      <c r="I25" s="42">
        <v>1.96</v>
      </c>
      <c r="J25" s="42">
        <v>3.48</v>
      </c>
      <c r="K25" s="42">
        <v>4.26</v>
      </c>
      <c r="L25" s="43">
        <v>1.57</v>
      </c>
      <c r="O25" s="67">
        <v>2005</v>
      </c>
      <c r="P25" s="68" t="s">
        <v>31</v>
      </c>
      <c r="Q25" s="68" t="s">
        <v>31</v>
      </c>
      <c r="R25" s="68" t="s">
        <v>31</v>
      </c>
      <c r="S25" s="69"/>
      <c r="U25" s="67" t="s">
        <v>6</v>
      </c>
      <c r="V25" s="62">
        <v>0.08</v>
      </c>
      <c r="W25" s="62">
        <v>0.34</v>
      </c>
      <c r="X25" s="62">
        <v>0.57999999999999996</v>
      </c>
      <c r="Y25" s="63">
        <v>7.0000000000000007E-2</v>
      </c>
    </row>
    <row r="26" spans="2:25" ht="15.75" thickBot="1" x14ac:dyDescent="0.3">
      <c r="B26" s="35">
        <v>2006</v>
      </c>
      <c r="C26" s="36">
        <v>0.55000000000000004</v>
      </c>
      <c r="D26" s="36">
        <v>0.28999999999999998</v>
      </c>
      <c r="E26" s="36">
        <v>0.21</v>
      </c>
      <c r="F26" s="37"/>
      <c r="H26" s="35" t="s">
        <v>7</v>
      </c>
      <c r="I26" s="44">
        <v>2.5</v>
      </c>
      <c r="J26" s="44">
        <v>2.9</v>
      </c>
      <c r="K26" s="44">
        <v>1.85</v>
      </c>
      <c r="L26" s="45">
        <v>0.88</v>
      </c>
      <c r="O26" s="70">
        <v>2006</v>
      </c>
      <c r="P26" s="71" t="s">
        <v>31</v>
      </c>
      <c r="Q26" s="71" t="s">
        <v>31</v>
      </c>
      <c r="R26" s="71" t="s">
        <v>31</v>
      </c>
      <c r="S26" s="72"/>
      <c r="U26" s="70" t="s">
        <v>7</v>
      </c>
      <c r="V26" s="60">
        <v>0.17</v>
      </c>
      <c r="W26" s="60">
        <v>0.63</v>
      </c>
      <c r="X26" s="60">
        <v>0.49</v>
      </c>
      <c r="Y26" s="61">
        <v>0.08</v>
      </c>
    </row>
    <row r="27" spans="2:25" ht="15.75" thickBot="1" x14ac:dyDescent="0.3">
      <c r="B27" s="32">
        <v>2007</v>
      </c>
      <c r="C27" s="33">
        <v>0.89</v>
      </c>
      <c r="D27" s="33">
        <v>2.4900000000000002</v>
      </c>
      <c r="E27" s="33">
        <v>1.32</v>
      </c>
      <c r="F27" s="38">
        <v>0.31</v>
      </c>
      <c r="H27" s="32" t="s">
        <v>8</v>
      </c>
      <c r="I27" s="42">
        <v>1.34</v>
      </c>
      <c r="J27" s="42">
        <v>1.98</v>
      </c>
      <c r="K27" s="42">
        <v>2.4700000000000002</v>
      </c>
      <c r="L27" s="43">
        <v>1.44</v>
      </c>
      <c r="O27" s="67">
        <v>2007</v>
      </c>
      <c r="P27" s="68" t="s">
        <v>31</v>
      </c>
      <c r="Q27" s="68" t="s">
        <v>31</v>
      </c>
      <c r="R27" s="68" t="s">
        <v>31</v>
      </c>
      <c r="S27" s="73" t="s">
        <v>31</v>
      </c>
      <c r="U27" s="67" t="s">
        <v>8</v>
      </c>
      <c r="V27" s="62">
        <v>7.0000000000000007E-2</v>
      </c>
      <c r="W27" s="62">
        <v>0.18</v>
      </c>
      <c r="X27" s="62">
        <v>0.37</v>
      </c>
      <c r="Y27" s="63">
        <v>0.04</v>
      </c>
    </row>
    <row r="28" spans="2:25" ht="15.75" thickBot="1" x14ac:dyDescent="0.3">
      <c r="B28" s="35">
        <v>2008</v>
      </c>
      <c r="C28" s="36">
        <v>2.06</v>
      </c>
      <c r="D28" s="36">
        <v>2.99</v>
      </c>
      <c r="E28" s="36">
        <v>2.2200000000000002</v>
      </c>
      <c r="F28" s="39">
        <v>0.91</v>
      </c>
      <c r="H28" s="35" t="s">
        <v>9</v>
      </c>
      <c r="I28" s="44">
        <v>1.29</v>
      </c>
      <c r="J28" s="44">
        <v>2.2999999999999998</v>
      </c>
      <c r="K28" s="44">
        <v>2.23</v>
      </c>
      <c r="L28" s="45">
        <v>1.26</v>
      </c>
      <c r="O28" s="70">
        <v>2008</v>
      </c>
      <c r="P28" s="71">
        <v>0.1</v>
      </c>
      <c r="Q28" s="71">
        <v>0.13</v>
      </c>
      <c r="R28" s="71">
        <v>0.09</v>
      </c>
      <c r="S28" s="74" t="s">
        <v>31</v>
      </c>
      <c r="U28" s="70" t="s">
        <v>9</v>
      </c>
      <c r="V28" s="60">
        <v>0.06</v>
      </c>
      <c r="W28" s="60">
        <v>0.19</v>
      </c>
      <c r="X28" s="60">
        <v>0.23</v>
      </c>
      <c r="Y28" s="61">
        <v>0.03</v>
      </c>
    </row>
    <row r="29" spans="2:25" ht="15.75" thickBot="1" x14ac:dyDescent="0.3">
      <c r="B29" s="32">
        <v>2009</v>
      </c>
      <c r="C29" s="33">
        <v>2.1800000000000002</v>
      </c>
      <c r="D29" s="33">
        <v>3.29</v>
      </c>
      <c r="E29" s="33">
        <v>2.72</v>
      </c>
      <c r="F29" s="38">
        <v>1.32</v>
      </c>
      <c r="H29" s="32" t="s">
        <v>10</v>
      </c>
      <c r="I29" s="42">
        <v>1.77</v>
      </c>
      <c r="J29" s="42">
        <v>2.17</v>
      </c>
      <c r="K29" s="42">
        <v>0.9</v>
      </c>
      <c r="L29" s="43">
        <v>0.91</v>
      </c>
      <c r="O29" s="67">
        <v>2009</v>
      </c>
      <c r="P29" s="75" t="s">
        <v>31</v>
      </c>
      <c r="Q29" s="68">
        <v>0.16</v>
      </c>
      <c r="R29" s="68">
        <v>0.11</v>
      </c>
      <c r="S29" s="73">
        <v>0.13</v>
      </c>
      <c r="U29" s="67" t="s">
        <v>10</v>
      </c>
      <c r="V29" s="62">
        <v>0.06</v>
      </c>
      <c r="W29" s="62">
        <v>0.15</v>
      </c>
      <c r="X29" s="62">
        <v>0.1</v>
      </c>
      <c r="Y29" s="63">
        <v>0.03</v>
      </c>
    </row>
    <row r="30" spans="2:25" ht="15.75" thickBot="1" x14ac:dyDescent="0.3">
      <c r="B30" s="35">
        <v>2010</v>
      </c>
      <c r="C30" s="36">
        <v>3.5</v>
      </c>
      <c r="D30" s="36">
        <v>4.8499999999999996</v>
      </c>
      <c r="E30" s="36">
        <v>4.0199999999999996</v>
      </c>
      <c r="F30" s="39">
        <v>2.09</v>
      </c>
      <c r="H30" s="35" t="s">
        <v>11</v>
      </c>
      <c r="I30" s="44">
        <v>3.26</v>
      </c>
      <c r="J30" s="44">
        <v>4.87</v>
      </c>
      <c r="K30" s="44"/>
      <c r="L30" s="45">
        <v>1.88</v>
      </c>
      <c r="O30" s="70">
        <v>2010</v>
      </c>
      <c r="P30" s="71">
        <v>0.18</v>
      </c>
      <c r="Q30" s="71">
        <v>0.36</v>
      </c>
      <c r="R30" s="71">
        <v>0.25</v>
      </c>
      <c r="S30" s="72">
        <v>0.13</v>
      </c>
      <c r="U30" s="70" t="s">
        <v>11</v>
      </c>
      <c r="V30" s="60">
        <v>0.26</v>
      </c>
      <c r="W30" s="60">
        <v>1.0900000000000001</v>
      </c>
      <c r="X30" s="60">
        <v>0.25</v>
      </c>
      <c r="Y30" s="61">
        <v>7.0000000000000007E-2</v>
      </c>
    </row>
    <row r="31" spans="2:25" ht="15.75" thickBot="1" x14ac:dyDescent="0.3">
      <c r="B31" s="32">
        <v>2011</v>
      </c>
      <c r="C31" s="33">
        <v>2.36</v>
      </c>
      <c r="D31" s="33">
        <v>4.2</v>
      </c>
      <c r="E31" s="33">
        <v>2.93</v>
      </c>
      <c r="F31" s="38">
        <v>1.04</v>
      </c>
      <c r="H31" s="32" t="s">
        <v>12</v>
      </c>
      <c r="I31" s="42">
        <v>3.83</v>
      </c>
      <c r="J31" s="42">
        <v>7.77</v>
      </c>
      <c r="K31" s="42">
        <v>2.04</v>
      </c>
      <c r="L31" s="43">
        <v>3.71</v>
      </c>
      <c r="O31" s="67">
        <v>2011</v>
      </c>
      <c r="P31" s="75">
        <v>7.0000000000000007E-2</v>
      </c>
      <c r="Q31" s="68">
        <v>0.15</v>
      </c>
      <c r="R31" s="68">
        <v>0.16</v>
      </c>
      <c r="S31" s="73">
        <v>0.03</v>
      </c>
      <c r="U31" s="67" t="s">
        <v>12</v>
      </c>
      <c r="V31" s="62">
        <v>0.36</v>
      </c>
      <c r="W31" s="62">
        <v>1.66</v>
      </c>
      <c r="X31" s="62">
        <v>0.45</v>
      </c>
      <c r="Y31" s="63">
        <v>0.19</v>
      </c>
    </row>
    <row r="32" spans="2:25" ht="15.75" thickBot="1" x14ac:dyDescent="0.3">
      <c r="B32" s="35">
        <v>2012</v>
      </c>
      <c r="C32" s="36">
        <v>2.73</v>
      </c>
      <c r="D32" s="36">
        <v>4.03</v>
      </c>
      <c r="E32" s="36">
        <v>3.32</v>
      </c>
      <c r="F32" s="39">
        <v>1.49</v>
      </c>
      <c r="H32" s="35" t="s">
        <v>13</v>
      </c>
      <c r="I32" s="44">
        <v>3.41</v>
      </c>
      <c r="J32" s="44">
        <v>5.47</v>
      </c>
      <c r="K32" s="44">
        <v>2.2000000000000002</v>
      </c>
      <c r="L32" s="45"/>
      <c r="O32" s="70">
        <v>2012</v>
      </c>
      <c r="P32" s="36">
        <v>0.09</v>
      </c>
      <c r="Q32" s="36">
        <v>0.19</v>
      </c>
      <c r="R32" s="36">
        <v>0.16</v>
      </c>
      <c r="S32" s="76">
        <v>0.03</v>
      </c>
      <c r="U32" s="70" t="s">
        <v>13</v>
      </c>
      <c r="V32" s="60">
        <v>0.33</v>
      </c>
      <c r="W32" s="60">
        <v>1.34</v>
      </c>
      <c r="X32" s="60">
        <v>0.28999999999999998</v>
      </c>
      <c r="Y32" s="61">
        <v>0.24</v>
      </c>
    </row>
    <row r="33" spans="2:25" ht="15.75" thickBot="1" x14ac:dyDescent="0.3">
      <c r="B33" s="32">
        <v>2013</v>
      </c>
      <c r="C33" s="33">
        <v>2.23</v>
      </c>
      <c r="D33" s="33">
        <v>3.46</v>
      </c>
      <c r="E33" s="33">
        <v>3.23</v>
      </c>
      <c r="F33" s="38">
        <v>1.38</v>
      </c>
      <c r="H33" s="32" t="s">
        <v>14</v>
      </c>
      <c r="I33" s="42">
        <v>1.86</v>
      </c>
      <c r="J33" s="42">
        <v>2.79</v>
      </c>
      <c r="K33" s="42">
        <v>1.78</v>
      </c>
      <c r="L33" s="43"/>
      <c r="O33" s="67">
        <v>2013</v>
      </c>
      <c r="P33" s="42">
        <v>7.8198244682526188E-2</v>
      </c>
      <c r="Q33" s="33">
        <v>0.28879947952811202</v>
      </c>
      <c r="R33" s="33">
        <v>0.22953898738146383</v>
      </c>
      <c r="S33" s="38">
        <v>4.9232478799328128E-2</v>
      </c>
      <c r="U33" s="67" t="s">
        <v>14</v>
      </c>
      <c r="V33" s="62">
        <v>0.12</v>
      </c>
      <c r="W33" s="62">
        <v>0.44</v>
      </c>
      <c r="X33" s="62">
        <v>0.14000000000000001</v>
      </c>
      <c r="Y33" s="63">
        <v>0.17</v>
      </c>
    </row>
    <row r="34" spans="2:25" ht="15.75" thickBot="1" x14ac:dyDescent="0.3">
      <c r="B34" s="35" t="s">
        <v>19</v>
      </c>
      <c r="C34" s="36">
        <v>11</v>
      </c>
      <c r="D34" s="36">
        <v>11.3</v>
      </c>
      <c r="E34" s="36">
        <v>10.5</v>
      </c>
      <c r="F34" s="40" t="s">
        <v>20</v>
      </c>
      <c r="H34" s="35" t="s">
        <v>15</v>
      </c>
      <c r="I34" s="44">
        <v>0.95</v>
      </c>
      <c r="J34" s="44">
        <v>1.42</v>
      </c>
      <c r="K34" s="44">
        <v>1.98</v>
      </c>
      <c r="L34" s="45"/>
      <c r="O34" s="70">
        <v>2014</v>
      </c>
      <c r="P34" s="71">
        <v>0.06</v>
      </c>
      <c r="Q34" s="71">
        <v>0.27</v>
      </c>
      <c r="R34" s="71">
        <v>0.17</v>
      </c>
      <c r="S34" s="72">
        <v>0.03</v>
      </c>
      <c r="U34" s="70" t="s">
        <v>15</v>
      </c>
      <c r="V34" s="60">
        <v>0.08</v>
      </c>
      <c r="W34" s="60">
        <v>0.25</v>
      </c>
      <c r="X34" s="60">
        <v>0.28000000000000003</v>
      </c>
      <c r="Y34" s="61">
        <v>0.04</v>
      </c>
    </row>
    <row r="35" spans="2:25" ht="15.75" thickBot="1" x14ac:dyDescent="0.3">
      <c r="B35" s="32" t="s">
        <v>21</v>
      </c>
      <c r="C35" s="33">
        <v>7.98</v>
      </c>
      <c r="D35" s="33">
        <v>5.07</v>
      </c>
      <c r="E35" s="33">
        <v>6.08</v>
      </c>
      <c r="F35" s="38" t="s">
        <v>22</v>
      </c>
      <c r="H35" s="32" t="s">
        <v>16</v>
      </c>
      <c r="I35" s="42">
        <v>1.26</v>
      </c>
      <c r="J35" s="42">
        <v>1.76</v>
      </c>
      <c r="K35" s="42">
        <v>2.54</v>
      </c>
      <c r="L35" s="43"/>
      <c r="O35" s="67">
        <v>2015</v>
      </c>
      <c r="P35" s="75">
        <v>0.08</v>
      </c>
      <c r="Q35" s="68">
        <v>0.3</v>
      </c>
      <c r="R35" s="68">
        <v>0.23</v>
      </c>
      <c r="S35" s="73">
        <v>7.0000000000000007E-2</v>
      </c>
      <c r="U35" s="67" t="s">
        <v>16</v>
      </c>
      <c r="V35" s="62">
        <v>0.41</v>
      </c>
      <c r="W35" s="62">
        <v>0.22</v>
      </c>
      <c r="X35" s="62">
        <v>0.26</v>
      </c>
      <c r="Y35" s="63">
        <v>0.04</v>
      </c>
    </row>
    <row r="36" spans="2:25" ht="15.75" thickBot="1" x14ac:dyDescent="0.3">
      <c r="B36" s="35">
        <v>2016</v>
      </c>
      <c r="C36" s="36">
        <v>2.29</v>
      </c>
      <c r="D36" s="36">
        <v>3.08</v>
      </c>
      <c r="E36" s="36">
        <v>2.37</v>
      </c>
      <c r="F36" s="39">
        <v>1.3</v>
      </c>
      <c r="H36" s="46" t="s">
        <v>17</v>
      </c>
      <c r="I36" s="47">
        <v>1.32</v>
      </c>
      <c r="J36" s="47">
        <v>2.16</v>
      </c>
      <c r="K36" s="47">
        <v>3.06</v>
      </c>
      <c r="L36" s="48"/>
      <c r="O36" s="70">
        <v>2016</v>
      </c>
      <c r="P36" s="44">
        <v>0.11</v>
      </c>
      <c r="Q36" s="36">
        <v>0.38</v>
      </c>
      <c r="R36" s="36">
        <v>0.31</v>
      </c>
      <c r="S36" s="39">
        <v>0.04</v>
      </c>
      <c r="U36" s="80" t="s">
        <v>17</v>
      </c>
      <c r="V36" s="81">
        <v>0.05</v>
      </c>
      <c r="W36" s="81">
        <v>0.2</v>
      </c>
      <c r="X36" s="81">
        <v>0.38</v>
      </c>
      <c r="Y36" s="82">
        <v>0.02</v>
      </c>
    </row>
    <row r="37" spans="2:25" ht="15.75" thickBot="1" x14ac:dyDescent="0.3">
      <c r="B37" s="32">
        <v>2017</v>
      </c>
      <c r="C37" s="33">
        <v>2.67</v>
      </c>
      <c r="D37" s="33">
        <v>3.27</v>
      </c>
      <c r="E37" s="33">
        <v>2.2799999999999998</v>
      </c>
      <c r="F37" s="38">
        <v>1.23</v>
      </c>
      <c r="H37" s="49" t="s">
        <v>25</v>
      </c>
      <c r="I37"/>
      <c r="J37"/>
      <c r="K37"/>
      <c r="L37"/>
      <c r="O37" s="67">
        <v>2017</v>
      </c>
      <c r="P37" s="75">
        <v>0.1</v>
      </c>
      <c r="Q37" s="68">
        <v>0.31</v>
      </c>
      <c r="R37" s="68">
        <v>0.24</v>
      </c>
      <c r="S37" s="73">
        <v>0.06</v>
      </c>
    </row>
    <row r="38" spans="2:25" ht="15.75" thickBot="1" x14ac:dyDescent="0.3">
      <c r="B38" s="35">
        <v>2018</v>
      </c>
      <c r="C38" s="36">
        <v>2.2400000000000002</v>
      </c>
      <c r="D38" s="36">
        <v>3.15</v>
      </c>
      <c r="E38" s="36">
        <v>2.35</v>
      </c>
      <c r="F38" s="39">
        <v>1.18</v>
      </c>
      <c r="O38" s="70">
        <v>2018</v>
      </c>
      <c r="P38" s="44">
        <v>0.15</v>
      </c>
      <c r="Q38" s="36">
        <v>0.52</v>
      </c>
      <c r="R38" s="36">
        <v>0.47</v>
      </c>
      <c r="S38" s="39">
        <v>0.06</v>
      </c>
    </row>
    <row r="39" spans="2:25" ht="15.75" thickBot="1" x14ac:dyDescent="0.3">
      <c r="B39" s="32">
        <v>2019</v>
      </c>
      <c r="C39" s="33">
        <v>1.87</v>
      </c>
      <c r="D39" s="33">
        <v>2.74</v>
      </c>
      <c r="E39" s="33" t="s">
        <v>23</v>
      </c>
      <c r="F39" s="38">
        <v>1.25</v>
      </c>
      <c r="O39" s="67">
        <v>2019</v>
      </c>
      <c r="P39" s="75">
        <v>0.14000000000000001</v>
      </c>
      <c r="Q39" s="68">
        <v>0.57999999999999996</v>
      </c>
      <c r="R39" s="68" t="s">
        <v>32</v>
      </c>
      <c r="S39" s="73">
        <v>7.0000000000000007E-2</v>
      </c>
    </row>
    <row r="40" spans="2:25" ht="15.75" thickBot="1" x14ac:dyDescent="0.3">
      <c r="B40" s="35">
        <v>2020</v>
      </c>
      <c r="C40" s="36">
        <v>1.87</v>
      </c>
      <c r="D40" s="36">
        <v>2.65</v>
      </c>
      <c r="E40" s="95" t="s">
        <v>23</v>
      </c>
      <c r="F40" s="39" t="s">
        <v>38</v>
      </c>
      <c r="O40" s="70">
        <v>2020</v>
      </c>
      <c r="P40" s="103" t="s">
        <v>41</v>
      </c>
      <c r="Q40" s="36">
        <v>0.34</v>
      </c>
      <c r="R40" s="104" t="s">
        <v>42</v>
      </c>
      <c r="S40" s="105" t="s">
        <v>43</v>
      </c>
    </row>
    <row r="41" spans="2:25" ht="15.75" thickBot="1" x14ac:dyDescent="0.3">
      <c r="B41" s="96">
        <v>2021</v>
      </c>
      <c r="C41" s="97">
        <v>2.06</v>
      </c>
      <c r="D41" s="97">
        <v>3.26</v>
      </c>
      <c r="E41" s="98" t="s">
        <v>39</v>
      </c>
      <c r="F41" s="99" t="s">
        <v>40</v>
      </c>
      <c r="O41" s="106">
        <v>2021</v>
      </c>
      <c r="P41" s="75">
        <v>0.17</v>
      </c>
      <c r="Q41" s="75">
        <v>0.56000000000000005</v>
      </c>
      <c r="R41" s="75">
        <v>0.32</v>
      </c>
      <c r="S41" s="73">
        <v>0.08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&amp;L&amp;A&amp;C&amp;G&amp;R&amp;P af &amp;N</oddHeader>
    <oddFooter>&amp;C&amp;"-,Bold"https://www.sjalfbaerni.is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67E7-887E-4D40-8EBC-AD0C9E736589}">
  <sheetPr>
    <tabColor theme="7" tint="0.59999389629810485"/>
  </sheetPr>
  <dimension ref="A1:AB39"/>
  <sheetViews>
    <sheetView tabSelected="1" zoomScaleNormal="100" workbookViewId="0">
      <selection activeCell="X26" sqref="X26:AA37"/>
    </sheetView>
  </sheetViews>
  <sheetFormatPr defaultColWidth="9.28515625" defaultRowHeight="15" x14ac:dyDescent="0.25"/>
  <cols>
    <col min="1" max="1" width="9.28515625" style="1"/>
    <col min="2" max="2" width="11.42578125" style="1" customWidth="1"/>
    <col min="3" max="8" width="9.28515625" style="1"/>
    <col min="9" max="9" width="11.42578125" style="1" customWidth="1"/>
    <col min="10" max="11" width="9.28515625" style="1"/>
    <col min="12" max="12" width="9.7109375" style="1" customWidth="1"/>
    <col min="13" max="13" width="9.28515625" style="1"/>
    <col min="14" max="14" width="11.140625" style="1" customWidth="1"/>
    <col min="15" max="16" width="9.28515625" style="1"/>
    <col min="17" max="17" width="9.7109375" style="1" customWidth="1"/>
    <col min="18" max="19" width="9.28515625" style="1"/>
    <col min="20" max="20" width="9.7109375" style="1" customWidth="1"/>
    <col min="21" max="22" width="9.28515625" style="1"/>
    <col min="23" max="23" width="11.42578125" style="1" customWidth="1"/>
    <col min="24" max="25" width="9.28515625" style="1"/>
    <col min="26" max="26" width="9.7109375" style="1" customWidth="1"/>
    <col min="27" max="16384" width="9.28515625" style="1"/>
  </cols>
  <sheetData>
    <row r="1" spans="1:28" s="4" customFormat="1" ht="21" x14ac:dyDescent="0.35">
      <c r="A1" s="91" t="str">
        <f>Frumgögn!A1</f>
        <v>2.3.2 Svifagnir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8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  <c r="P2" s="2"/>
      <c r="Q2" s="2"/>
      <c r="R2" s="2"/>
      <c r="S2" s="2"/>
      <c r="T2" s="2"/>
    </row>
    <row r="3" spans="1:28" x14ac:dyDescent="0.25">
      <c r="A3" s="3"/>
      <c r="B3" s="7" t="s">
        <v>5</v>
      </c>
      <c r="C3" s="7"/>
      <c r="D3"/>
      <c r="E3"/>
      <c r="F3"/>
      <c r="H3" s="7"/>
      <c r="I3" s="7" t="s">
        <v>24</v>
      </c>
      <c r="J3"/>
      <c r="K3"/>
      <c r="L3"/>
      <c r="M3" s="3"/>
      <c r="P3" s="7" t="s">
        <v>26</v>
      </c>
      <c r="Q3" s="84"/>
      <c r="R3" s="84"/>
      <c r="S3" s="84"/>
      <c r="T3" s="84"/>
      <c r="V3" s="84"/>
      <c r="W3" s="84" t="s">
        <v>49</v>
      </c>
      <c r="X3" s="84"/>
      <c r="Y3" s="84"/>
      <c r="Z3" s="84"/>
    </row>
    <row r="4" spans="1:28" ht="15" customHeight="1" x14ac:dyDescent="0.25">
      <c r="B4" t="s">
        <v>0</v>
      </c>
      <c r="C4" t="s">
        <v>1</v>
      </c>
      <c r="D4" t="s">
        <v>44</v>
      </c>
      <c r="E4" t="s">
        <v>45</v>
      </c>
      <c r="F4" t="s">
        <v>4</v>
      </c>
      <c r="G4" s="1" t="s">
        <v>47</v>
      </c>
      <c r="H4" s="88"/>
      <c r="I4" t="s">
        <v>0</v>
      </c>
      <c r="J4" t="s">
        <v>1</v>
      </c>
      <c r="K4" t="s">
        <v>44</v>
      </c>
      <c r="L4" t="s">
        <v>45</v>
      </c>
      <c r="M4" t="s">
        <v>4</v>
      </c>
      <c r="N4" s="1" t="s">
        <v>47</v>
      </c>
      <c r="P4" t="s">
        <v>0</v>
      </c>
      <c r="Q4" t="s">
        <v>1</v>
      </c>
      <c r="R4" t="s">
        <v>2</v>
      </c>
      <c r="S4" t="s">
        <v>45</v>
      </c>
      <c r="T4" t="s">
        <v>4</v>
      </c>
      <c r="U4" s="90" t="s">
        <v>47</v>
      </c>
      <c r="V4" s="89"/>
      <c r="W4" t="s">
        <v>0</v>
      </c>
      <c r="X4" t="s">
        <v>1</v>
      </c>
      <c r="Y4" t="s">
        <v>44</v>
      </c>
      <c r="Z4" t="s">
        <v>45</v>
      </c>
      <c r="AA4" t="s">
        <v>4</v>
      </c>
      <c r="AB4" s="1" t="s">
        <v>47</v>
      </c>
    </row>
    <row r="5" spans="1:28" ht="15" customHeight="1" x14ac:dyDescent="0.25">
      <c r="B5">
        <v>2005</v>
      </c>
      <c r="C5" s="110">
        <v>13.3</v>
      </c>
      <c r="D5" s="110">
        <v>10.5</v>
      </c>
      <c r="E5" s="110">
        <v>10.5</v>
      </c>
      <c r="F5" s="110">
        <v>0</v>
      </c>
      <c r="G5" s="111">
        <f>AVERAGE(Table2[[#This Row],[Stöð 1]:[Stöð 4]])</f>
        <v>8.5749999999999993</v>
      </c>
      <c r="H5" s="83"/>
      <c r="I5">
        <v>2005</v>
      </c>
      <c r="J5" s="110">
        <v>0.32</v>
      </c>
      <c r="K5" s="110">
        <v>0.23</v>
      </c>
      <c r="L5" s="110">
        <v>0.33</v>
      </c>
      <c r="M5" s="110">
        <v>0</v>
      </c>
      <c r="N5" s="111">
        <f>AVERAGE(Table4[[#This Row],[Stöð 1]:[Stöð 4]])</f>
        <v>0.22000000000000003</v>
      </c>
      <c r="P5">
        <v>2006</v>
      </c>
      <c r="Q5" s="110">
        <v>0.09</v>
      </c>
      <c r="R5" s="110">
        <v>0.04</v>
      </c>
      <c r="S5" s="110">
        <v>0.09</v>
      </c>
      <c r="T5" s="110">
        <v>0.12</v>
      </c>
      <c r="U5" s="111">
        <f>AVERAGE(Table6[[#This Row],[Stöð 1]:[Stöð 4]])</f>
        <v>8.4999999999999992E-2</v>
      </c>
      <c r="V5" s="85"/>
      <c r="W5">
        <v>2005</v>
      </c>
      <c r="X5" s="110" t="s">
        <v>31</v>
      </c>
      <c r="Y5" s="110" t="s">
        <v>31</v>
      </c>
      <c r="Z5" s="110" t="s">
        <v>31</v>
      </c>
      <c r="AA5" s="110"/>
      <c r="AB5" s="111"/>
    </row>
    <row r="6" spans="1:28" x14ac:dyDescent="0.25">
      <c r="B6">
        <v>2006</v>
      </c>
      <c r="C6" s="110">
        <v>13.7</v>
      </c>
      <c r="D6" s="110">
        <v>8.6</v>
      </c>
      <c r="E6" s="110">
        <v>8</v>
      </c>
      <c r="F6" s="110">
        <v>0</v>
      </c>
      <c r="G6" s="111">
        <f>AVERAGE(Table2[[#This Row],[Stöð 1]:[Stöð 4]])</f>
        <v>7.5749999999999993</v>
      </c>
      <c r="H6" s="83"/>
      <c r="I6">
        <v>2006</v>
      </c>
      <c r="J6" s="110">
        <v>0.55000000000000004</v>
      </c>
      <c r="K6" s="110">
        <v>0.28999999999999998</v>
      </c>
      <c r="L6" s="110">
        <v>0.21</v>
      </c>
      <c r="M6" s="110">
        <v>0</v>
      </c>
      <c r="N6" s="111">
        <f>AVERAGE(Table4[[#This Row],[Stöð 1]:[Stöð 4]])</f>
        <v>0.26250000000000001</v>
      </c>
      <c r="P6">
        <v>2007</v>
      </c>
      <c r="Q6" s="110">
        <v>0.36</v>
      </c>
      <c r="R6" s="110">
        <v>0.17</v>
      </c>
      <c r="S6" s="110">
        <v>0.14000000000000001</v>
      </c>
      <c r="T6" s="110">
        <v>0.33</v>
      </c>
      <c r="U6" s="111">
        <f>AVERAGE(Table6[[#This Row],[Stöð 1]:[Stöð 4]])</f>
        <v>0.25</v>
      </c>
      <c r="V6" s="85"/>
      <c r="W6">
        <v>2006</v>
      </c>
      <c r="X6" s="110" t="s">
        <v>31</v>
      </c>
      <c r="Y6" s="110" t="s">
        <v>31</v>
      </c>
      <c r="Z6" s="110" t="s">
        <v>31</v>
      </c>
      <c r="AA6" s="110"/>
      <c r="AB6" s="111"/>
    </row>
    <row r="7" spans="1:28" x14ac:dyDescent="0.25">
      <c r="B7">
        <v>2007</v>
      </c>
      <c r="C7" s="110">
        <v>17.8</v>
      </c>
      <c r="D7" s="110">
        <v>8.1999999999999993</v>
      </c>
      <c r="E7" s="110">
        <v>8.3000000000000007</v>
      </c>
      <c r="F7" s="110">
        <v>11.8</v>
      </c>
      <c r="G7" s="111">
        <f>AVERAGE(Table2[[#This Row],[Stöð 1]:[Stöð 4]])</f>
        <v>11.524999999999999</v>
      </c>
      <c r="H7" s="83"/>
      <c r="I7">
        <v>2007</v>
      </c>
      <c r="J7" s="110">
        <v>0.89</v>
      </c>
      <c r="K7" s="110">
        <v>2.4900000000000002</v>
      </c>
      <c r="L7" s="110">
        <v>1.32</v>
      </c>
      <c r="M7" s="110">
        <v>0.31</v>
      </c>
      <c r="N7" s="111">
        <f>AVERAGE(Table4[[#This Row],[Stöð 1]:[Stöð 4]])</f>
        <v>1.2524999999999999</v>
      </c>
      <c r="P7">
        <v>2008</v>
      </c>
      <c r="Q7" s="110">
        <v>0.09</v>
      </c>
      <c r="R7" s="110">
        <v>0.05</v>
      </c>
      <c r="S7" s="110">
        <v>0.04</v>
      </c>
      <c r="T7" s="110">
        <v>0.04</v>
      </c>
      <c r="U7" s="111">
        <f>AVERAGE(Table6[[#This Row],[Stöð 1]:[Stöð 4]])</f>
        <v>5.5000000000000007E-2</v>
      </c>
      <c r="V7" s="85"/>
      <c r="W7">
        <v>2007</v>
      </c>
      <c r="X7" s="110" t="s">
        <v>31</v>
      </c>
      <c r="Y7" s="110" t="s">
        <v>31</v>
      </c>
      <c r="Z7" s="110" t="s">
        <v>31</v>
      </c>
      <c r="AA7" s="110" t="s">
        <v>31</v>
      </c>
      <c r="AB7" s="111"/>
    </row>
    <row r="8" spans="1:28" x14ac:dyDescent="0.25">
      <c r="B8">
        <v>2008</v>
      </c>
      <c r="C8" s="110">
        <v>9.4</v>
      </c>
      <c r="D8" s="110">
        <v>8.8000000000000007</v>
      </c>
      <c r="E8" s="110">
        <v>11.9</v>
      </c>
      <c r="F8" s="110">
        <v>8.8000000000000007</v>
      </c>
      <c r="G8" s="111">
        <f>AVERAGE(Table2[[#This Row],[Stöð 1]:[Stöð 4]])</f>
        <v>9.7250000000000014</v>
      </c>
      <c r="H8" s="83"/>
      <c r="I8">
        <v>2008</v>
      </c>
      <c r="J8" s="110">
        <v>2.06</v>
      </c>
      <c r="K8" s="110">
        <v>2.99</v>
      </c>
      <c r="L8" s="110">
        <v>2.2200000000000002</v>
      </c>
      <c r="M8" s="110">
        <v>0.91</v>
      </c>
      <c r="N8" s="111">
        <f>AVERAGE(Table4[[#This Row],[Stöð 1]:[Stöð 4]])</f>
        <v>2.0450000000000004</v>
      </c>
      <c r="P8">
        <v>2009</v>
      </c>
      <c r="Q8" s="110">
        <v>0.06</v>
      </c>
      <c r="R8" s="110">
        <v>0.09</v>
      </c>
      <c r="S8" s="110">
        <v>7.0000000000000007E-2</v>
      </c>
      <c r="T8" s="110">
        <v>7.0000000000000007E-2</v>
      </c>
      <c r="U8" s="111">
        <f>AVERAGE(Table6[[#This Row],[Stöð 1]:[Stöð 4]])</f>
        <v>7.2500000000000009E-2</v>
      </c>
      <c r="V8" s="85"/>
      <c r="W8">
        <v>2008</v>
      </c>
      <c r="X8" s="110">
        <v>0.1</v>
      </c>
      <c r="Y8" s="110">
        <v>0.13</v>
      </c>
      <c r="Z8" s="110">
        <v>0.09</v>
      </c>
      <c r="AA8" s="110">
        <v>0.09</v>
      </c>
      <c r="AB8" s="111">
        <f>AVERAGE(Table7[[#This Row],[Stöð 1]:[Stöð 4]])</f>
        <v>0.10250000000000001</v>
      </c>
    </row>
    <row r="9" spans="1:28" x14ac:dyDescent="0.25">
      <c r="B9">
        <v>2009</v>
      </c>
      <c r="C9" s="110">
        <v>7.1</v>
      </c>
      <c r="D9" s="110">
        <v>7.4</v>
      </c>
      <c r="E9" s="110">
        <v>8.9</v>
      </c>
      <c r="F9" s="110">
        <v>6.4</v>
      </c>
      <c r="G9" s="111">
        <f>AVERAGE(Table2[[#This Row],[Stöð 1]:[Stöð 4]])</f>
        <v>7.4499999999999993</v>
      </c>
      <c r="H9" s="83"/>
      <c r="I9">
        <v>2009</v>
      </c>
      <c r="J9" s="110">
        <v>2.1800000000000002</v>
      </c>
      <c r="K9" s="110">
        <v>3.29</v>
      </c>
      <c r="L9" s="110">
        <v>2.72</v>
      </c>
      <c r="M9" s="110">
        <v>1.32</v>
      </c>
      <c r="N9" s="111">
        <f>AVERAGE(Table4[[#This Row],[Stöð 1]:[Stöð 4]])</f>
        <v>2.3775000000000004</v>
      </c>
      <c r="P9">
        <v>2010</v>
      </c>
      <c r="Q9" s="110">
        <v>0.2</v>
      </c>
      <c r="R9" s="110">
        <v>0.11</v>
      </c>
      <c r="S9" s="110">
        <v>0.16</v>
      </c>
      <c r="T9" s="110">
        <v>0.23</v>
      </c>
      <c r="U9" s="111">
        <f>AVERAGE(Table6[[#This Row],[Stöð 1]:[Stöð 4]])</f>
        <v>0.17499999999999999</v>
      </c>
      <c r="V9" s="85"/>
      <c r="W9">
        <v>2009</v>
      </c>
      <c r="X9" s="110">
        <v>0.09</v>
      </c>
      <c r="Y9" s="110">
        <v>0.16</v>
      </c>
      <c r="Z9" s="110">
        <v>0.11</v>
      </c>
      <c r="AA9" s="110">
        <v>0.13</v>
      </c>
      <c r="AB9" s="111">
        <f>AVERAGE(Table7[[#This Row],[Stöð 1]:[Stöð 4]])</f>
        <v>0.1225</v>
      </c>
    </row>
    <row r="10" spans="1:28" x14ac:dyDescent="0.25">
      <c r="B10">
        <v>2010</v>
      </c>
      <c r="C10" s="110">
        <v>6.7</v>
      </c>
      <c r="D10" s="110">
        <v>7.4</v>
      </c>
      <c r="E10" s="110">
        <v>7.7</v>
      </c>
      <c r="F10" s="110">
        <v>7.3</v>
      </c>
      <c r="G10" s="111">
        <f>AVERAGE(Table2[[#This Row],[Stöð 1]:[Stöð 4]])</f>
        <v>7.2750000000000004</v>
      </c>
      <c r="H10" s="83"/>
      <c r="I10">
        <v>2010</v>
      </c>
      <c r="J10" s="110">
        <v>3.5</v>
      </c>
      <c r="K10" s="110">
        <v>4.8499999999999996</v>
      </c>
      <c r="L10" s="110">
        <v>4.0199999999999996</v>
      </c>
      <c r="M10" s="110">
        <v>2.09</v>
      </c>
      <c r="N10" s="111">
        <f>AVERAGE(Table4[[#This Row],[Stöð 1]:[Stöð 4]])</f>
        <v>3.6149999999999998</v>
      </c>
      <c r="P10">
        <v>2011</v>
      </c>
      <c r="Q10" s="110">
        <v>0.17</v>
      </c>
      <c r="R10" s="110">
        <v>0.08</v>
      </c>
      <c r="S10" s="110">
        <v>0.12</v>
      </c>
      <c r="T10" s="110">
        <v>0.05</v>
      </c>
      <c r="U10" s="111">
        <f>AVERAGE(Table6[[#This Row],[Stöð 1]:[Stöð 4]])</f>
        <v>0.105</v>
      </c>
      <c r="V10" s="85"/>
      <c r="W10">
        <v>2010</v>
      </c>
      <c r="X10" s="110">
        <v>0.18</v>
      </c>
      <c r="Y10" s="110">
        <v>0.36</v>
      </c>
      <c r="Z10" s="110">
        <v>0.25</v>
      </c>
      <c r="AA10" s="110">
        <v>0.13</v>
      </c>
      <c r="AB10" s="111">
        <f>AVERAGE(Table7[[#This Row],[Stöð 1]:[Stöð 4]])</f>
        <v>0.23</v>
      </c>
    </row>
    <row r="11" spans="1:28" x14ac:dyDescent="0.25">
      <c r="B11">
        <v>2011</v>
      </c>
      <c r="C11" s="110">
        <v>6.2</v>
      </c>
      <c r="D11" s="110">
        <v>6.7</v>
      </c>
      <c r="E11" s="110">
        <v>6.8</v>
      </c>
      <c r="F11" s="110">
        <v>6.6</v>
      </c>
      <c r="G11" s="111">
        <f>AVERAGE(Table2[[#This Row],[Stöð 1]:[Stöð 4]])</f>
        <v>6.5749999999999993</v>
      </c>
      <c r="H11" s="83"/>
      <c r="I11">
        <v>2011</v>
      </c>
      <c r="J11" s="110">
        <v>2.36</v>
      </c>
      <c r="K11" s="110">
        <v>4.2</v>
      </c>
      <c r="L11" s="110">
        <v>2.93</v>
      </c>
      <c r="M11" s="110">
        <v>1.04</v>
      </c>
      <c r="N11" s="111">
        <f>AVERAGE(Table4[[#This Row],[Stöð 1]:[Stöð 4]])</f>
        <v>2.6325000000000003</v>
      </c>
      <c r="P11">
        <v>2012</v>
      </c>
      <c r="Q11" s="110">
        <v>9.0527652640969722E-2</v>
      </c>
      <c r="R11" s="110">
        <v>8.2680906503556903E-2</v>
      </c>
      <c r="S11" s="110">
        <v>6.9894365594824273E-2</v>
      </c>
      <c r="T11" s="110">
        <v>3.096315288072848E-2</v>
      </c>
      <c r="U11" s="111">
        <f>AVERAGE(Table6[[#This Row],[Stöð 1]:[Stöð 4]])</f>
        <v>6.8516519405019849E-2</v>
      </c>
      <c r="V11" s="85"/>
      <c r="W11">
        <v>2011</v>
      </c>
      <c r="X11" s="110">
        <v>7.0000000000000007E-2</v>
      </c>
      <c r="Y11" s="110">
        <v>0.15</v>
      </c>
      <c r="Z11" s="110">
        <v>0.16</v>
      </c>
      <c r="AA11" s="110">
        <v>0.03</v>
      </c>
      <c r="AB11" s="111">
        <f>AVERAGE(Table7[[#This Row],[Stöð 1]:[Stöð 4]])</f>
        <v>0.10250000000000001</v>
      </c>
    </row>
    <row r="12" spans="1:28" x14ac:dyDescent="0.25">
      <c r="B12">
        <v>2012</v>
      </c>
      <c r="C12" s="110">
        <v>7.2</v>
      </c>
      <c r="D12" s="110">
        <v>7.9</v>
      </c>
      <c r="E12" s="110">
        <v>7.7</v>
      </c>
      <c r="F12" s="110">
        <v>7.7</v>
      </c>
      <c r="G12" s="111">
        <f>AVERAGE(Table2[[#This Row],[Stöð 1]:[Stöð 4]])</f>
        <v>7.625</v>
      </c>
      <c r="H12" s="83"/>
      <c r="I12">
        <v>2012</v>
      </c>
      <c r="J12" s="110">
        <v>2.73</v>
      </c>
      <c r="K12" s="110">
        <v>4.03</v>
      </c>
      <c r="L12" s="110">
        <v>3.32</v>
      </c>
      <c r="M12" s="110">
        <v>1.49</v>
      </c>
      <c r="N12" s="111">
        <f>AVERAGE(Table4[[#This Row],[Stöð 1]:[Stöð 4]])</f>
        <v>2.8925000000000001</v>
      </c>
      <c r="P12">
        <v>2013</v>
      </c>
      <c r="Q12" s="110">
        <v>7.0000000000000007E-2</v>
      </c>
      <c r="R12" s="110">
        <v>0.05</v>
      </c>
      <c r="S12" s="110">
        <v>0.08</v>
      </c>
      <c r="T12" s="110">
        <v>0.03</v>
      </c>
      <c r="U12" s="111">
        <f>AVERAGE(Table6[[#This Row],[Stöð 1]:[Stöð 4]])</f>
        <v>5.7500000000000002E-2</v>
      </c>
      <c r="V12" s="85"/>
      <c r="W12">
        <v>2012</v>
      </c>
      <c r="X12" s="110">
        <v>0.09</v>
      </c>
      <c r="Y12" s="110">
        <v>0.19</v>
      </c>
      <c r="Z12" s="110">
        <v>0.16</v>
      </c>
      <c r="AA12" s="110">
        <v>0.03</v>
      </c>
      <c r="AB12" s="111">
        <f>AVERAGE(Table7[[#This Row],[Stöð 1]:[Stöð 4]])</f>
        <v>0.11750000000000002</v>
      </c>
    </row>
    <row r="13" spans="1:28" x14ac:dyDescent="0.25">
      <c r="B13">
        <v>2013</v>
      </c>
      <c r="C13" s="110">
        <v>6.6</v>
      </c>
      <c r="D13" s="110">
        <v>6.1</v>
      </c>
      <c r="E13" s="110">
        <v>6.5</v>
      </c>
      <c r="F13" s="110">
        <v>7.2</v>
      </c>
      <c r="G13" s="111">
        <f>AVERAGE(Table2[[#This Row],[Stöð 1]:[Stöð 4]])</f>
        <v>6.6</v>
      </c>
      <c r="H13" s="83"/>
      <c r="I13">
        <v>2013</v>
      </c>
      <c r="J13" s="110">
        <v>2.23</v>
      </c>
      <c r="K13" s="110">
        <v>3.46</v>
      </c>
      <c r="L13" s="110">
        <v>3.23</v>
      </c>
      <c r="M13" s="110">
        <v>1.38</v>
      </c>
      <c r="N13" s="111">
        <f>AVERAGE(Table4[[#This Row],[Stöð 1]:[Stöð 4]])</f>
        <v>2.5750000000000002</v>
      </c>
      <c r="P13">
        <v>2014</v>
      </c>
      <c r="Q13" s="110">
        <v>0.08</v>
      </c>
      <c r="R13" s="110">
        <v>0.09</v>
      </c>
      <c r="S13" s="110">
        <v>7.0000000000000007E-2</v>
      </c>
      <c r="T13" s="110">
        <v>0.03</v>
      </c>
      <c r="U13" s="111">
        <f>AVERAGE(Table6[[#This Row],[Stöð 1]:[Stöð 4]])</f>
        <v>6.7500000000000004E-2</v>
      </c>
      <c r="V13" s="85"/>
      <c r="W13">
        <v>2013</v>
      </c>
      <c r="X13" s="110">
        <v>7.8198244682526188E-2</v>
      </c>
      <c r="Y13" s="110">
        <v>0.28879947952811202</v>
      </c>
      <c r="Z13" s="110">
        <v>0.22953898738146383</v>
      </c>
      <c r="AA13" s="110">
        <v>4.9232478799328128E-2</v>
      </c>
      <c r="AB13" s="111">
        <f>AVERAGE(Table7[[#This Row],[Stöð 1]:[Stöð 4]])</f>
        <v>0.16144229759785755</v>
      </c>
    </row>
    <row r="14" spans="1:28" x14ac:dyDescent="0.25">
      <c r="B14">
        <v>2014</v>
      </c>
      <c r="C14" s="110">
        <v>10.6</v>
      </c>
      <c r="D14" s="110">
        <v>11.6</v>
      </c>
      <c r="E14" s="110">
        <v>11.6</v>
      </c>
      <c r="F14" s="110">
        <v>10.5</v>
      </c>
      <c r="G14" s="111">
        <f>AVERAGE(Table2[[#This Row],[Stöð 1]:[Stöð 4]])</f>
        <v>11.074999999999999</v>
      </c>
      <c r="H14" s="83"/>
      <c r="I14" t="s">
        <v>19</v>
      </c>
      <c r="J14" s="110">
        <v>11</v>
      </c>
      <c r="K14" s="110">
        <v>11.3</v>
      </c>
      <c r="L14" s="110">
        <v>10.5</v>
      </c>
      <c r="M14" s="110">
        <v>2.2999999999999998</v>
      </c>
      <c r="N14" s="111">
        <f>AVERAGE(Table4[[#This Row],[Stöð 1]:[Stöð 4]])</f>
        <v>8.7749999999999986</v>
      </c>
      <c r="P14">
        <v>2015</v>
      </c>
      <c r="Q14" s="110">
        <v>7.0000000000000007E-2</v>
      </c>
      <c r="R14" s="110">
        <v>0.05</v>
      </c>
      <c r="S14" s="110">
        <v>0.06</v>
      </c>
      <c r="T14" s="110">
        <v>0.02</v>
      </c>
      <c r="U14" s="111">
        <f>AVERAGE(Table6[[#This Row],[Stöð 1]:[Stöð 4]])</f>
        <v>4.9999999999999996E-2</v>
      </c>
      <c r="V14" s="85"/>
      <c r="W14">
        <v>2014</v>
      </c>
      <c r="X14" s="110">
        <v>0.06</v>
      </c>
      <c r="Y14" s="110">
        <v>0.27</v>
      </c>
      <c r="Z14" s="110">
        <v>0.17</v>
      </c>
      <c r="AA14" s="110">
        <v>0.03</v>
      </c>
      <c r="AB14" s="111">
        <f>AVERAGE(Table7[[#This Row],[Stöð 1]:[Stöð 4]])</f>
        <v>0.13250000000000001</v>
      </c>
    </row>
    <row r="15" spans="1:28" x14ac:dyDescent="0.25">
      <c r="B15">
        <v>2015</v>
      </c>
      <c r="C15" s="110">
        <v>8</v>
      </c>
      <c r="D15" s="110">
        <v>7.9</v>
      </c>
      <c r="E15" s="110">
        <v>7.9</v>
      </c>
      <c r="F15" s="110">
        <v>8.4</v>
      </c>
      <c r="G15" s="111">
        <f>AVERAGE(Table2[[#This Row],[Stöð 1]:[Stöð 4]])</f>
        <v>8.0500000000000007</v>
      </c>
      <c r="H15" s="83"/>
      <c r="I15" t="s">
        <v>21</v>
      </c>
      <c r="J15" s="110">
        <v>7.98</v>
      </c>
      <c r="K15" s="110">
        <v>5.07</v>
      </c>
      <c r="L15" s="110">
        <v>6.08</v>
      </c>
      <c r="M15" s="110">
        <v>2.84</v>
      </c>
      <c r="N15" s="111">
        <f>AVERAGE(Table4[[#This Row],[Stöð 1]:[Stöð 4]])</f>
        <v>5.4925000000000006</v>
      </c>
      <c r="P15">
        <v>2016</v>
      </c>
      <c r="Q15" s="110">
        <v>0.06</v>
      </c>
      <c r="R15" s="110">
        <v>0.03</v>
      </c>
      <c r="S15" s="110">
        <v>0.04</v>
      </c>
      <c r="T15" s="110">
        <v>0.02</v>
      </c>
      <c r="U15" s="111">
        <f>AVERAGE(Table6[[#This Row],[Stöð 1]:[Stöð 4]])</f>
        <v>3.7499999999999999E-2</v>
      </c>
      <c r="V15" s="85"/>
      <c r="W15">
        <v>2015</v>
      </c>
      <c r="X15" s="110">
        <v>0.08</v>
      </c>
      <c r="Y15" s="110">
        <v>0.3</v>
      </c>
      <c r="Z15" s="110">
        <v>0.23</v>
      </c>
      <c r="AA15" s="110">
        <v>7.0000000000000007E-2</v>
      </c>
      <c r="AB15" s="111">
        <f>AVERAGE(Table7[[#This Row],[Stöð 1]:[Stöð 4]])</f>
        <v>0.16999999999999998</v>
      </c>
    </row>
    <row r="16" spans="1:28" x14ac:dyDescent="0.25">
      <c r="B16">
        <v>2016</v>
      </c>
      <c r="C16" s="110">
        <v>7.6</v>
      </c>
      <c r="D16" s="110">
        <v>7.7</v>
      </c>
      <c r="E16" s="110">
        <v>6.8</v>
      </c>
      <c r="F16" s="110">
        <v>7.8</v>
      </c>
      <c r="G16" s="111">
        <f>AVERAGE(Table2[[#This Row],[Stöð 1]:[Stöð 4]])</f>
        <v>7.4750000000000005</v>
      </c>
      <c r="H16" s="83"/>
      <c r="I16">
        <v>2016</v>
      </c>
      <c r="J16" s="110">
        <v>2.29</v>
      </c>
      <c r="K16" s="110">
        <v>3.08</v>
      </c>
      <c r="L16" s="110">
        <v>2.37</v>
      </c>
      <c r="M16" s="110">
        <v>1.3</v>
      </c>
      <c r="N16" s="111">
        <f>AVERAGE(Table4[[#This Row],[Stöð 1]:[Stöð 4]])</f>
        <v>2.2600000000000002</v>
      </c>
      <c r="P16">
        <v>2017</v>
      </c>
      <c r="Q16" s="110">
        <v>0.03</v>
      </c>
      <c r="R16" s="110">
        <v>0.02</v>
      </c>
      <c r="S16" s="110">
        <v>0.01</v>
      </c>
      <c r="T16" s="110">
        <v>0.01</v>
      </c>
      <c r="U16" s="111">
        <f>AVERAGE(Table6[[#This Row],[Stöð 1]:[Stöð 4]])</f>
        <v>1.7500000000000002E-2</v>
      </c>
      <c r="V16" s="85"/>
      <c r="W16">
        <v>2016</v>
      </c>
      <c r="X16" s="110">
        <v>0.11</v>
      </c>
      <c r="Y16" s="110">
        <v>0.38</v>
      </c>
      <c r="Z16" s="110">
        <v>0.31</v>
      </c>
      <c r="AA16" s="110">
        <v>0.04</v>
      </c>
      <c r="AB16" s="111">
        <f>AVERAGE(Table7[[#This Row],[Stöð 1]:[Stöð 4]])</f>
        <v>0.21000000000000002</v>
      </c>
    </row>
    <row r="17" spans="2:28" x14ac:dyDescent="0.25">
      <c r="B17">
        <v>2017</v>
      </c>
      <c r="C17" s="110">
        <v>7.4</v>
      </c>
      <c r="D17" s="110">
        <v>7.3</v>
      </c>
      <c r="E17" s="110">
        <v>7.1</v>
      </c>
      <c r="F17" s="110">
        <v>7.7</v>
      </c>
      <c r="G17" s="111">
        <f>AVERAGE(Table2[[#This Row],[Stöð 1]:[Stöð 4]])</f>
        <v>7.3749999999999991</v>
      </c>
      <c r="H17" s="83"/>
      <c r="I17">
        <v>2017</v>
      </c>
      <c r="J17" s="110">
        <v>2.67</v>
      </c>
      <c r="K17" s="110">
        <v>3.27</v>
      </c>
      <c r="L17" s="110">
        <v>2.2799999999999998</v>
      </c>
      <c r="M17" s="110">
        <v>1.23</v>
      </c>
      <c r="N17" s="111">
        <f>AVERAGE(Table4[[#This Row],[Stöð 1]:[Stöð 4]])</f>
        <v>2.3624999999999998</v>
      </c>
      <c r="P17">
        <v>2018</v>
      </c>
      <c r="Q17" s="110">
        <v>3.5555076319329214E-2</v>
      </c>
      <c r="R17" s="110">
        <v>1.8310540095688728E-2</v>
      </c>
      <c r="S17" s="110">
        <v>2.2227783937062217E-2</v>
      </c>
      <c r="T17" s="110">
        <v>1.4536465487067845E-2</v>
      </c>
      <c r="U17" s="111">
        <f>AVERAGE(Table6[[#This Row],[Stöð 1]:[Stöð 4]])</f>
        <v>2.2657466459787001E-2</v>
      </c>
      <c r="V17" s="85"/>
      <c r="W17">
        <v>2017</v>
      </c>
      <c r="X17" s="110">
        <v>0.1</v>
      </c>
      <c r="Y17" s="110">
        <v>0.31</v>
      </c>
      <c r="Z17" s="110">
        <v>0.24</v>
      </c>
      <c r="AA17" s="110">
        <v>0.06</v>
      </c>
      <c r="AB17" s="111">
        <f>AVERAGE(Table7[[#This Row],[Stöð 1]:[Stöð 4]])</f>
        <v>0.17749999999999999</v>
      </c>
    </row>
    <row r="18" spans="2:28" x14ac:dyDescent="0.25">
      <c r="B18">
        <v>2018</v>
      </c>
      <c r="C18" s="110">
        <v>10</v>
      </c>
      <c r="D18" s="110">
        <v>9.9</v>
      </c>
      <c r="E18" s="110">
        <v>8.5</v>
      </c>
      <c r="F18" s="110">
        <v>8.4</v>
      </c>
      <c r="G18" s="111">
        <f>AVERAGE(Table2[[#This Row],[Stöð 1]:[Stöð 4]])</f>
        <v>9.1999999999999993</v>
      </c>
      <c r="H18" s="83"/>
      <c r="I18">
        <v>2018</v>
      </c>
      <c r="J18" s="110">
        <v>2.2400000000000002</v>
      </c>
      <c r="K18" s="110">
        <v>3.15</v>
      </c>
      <c r="L18" s="110">
        <v>2.35</v>
      </c>
      <c r="M18" s="110">
        <v>1.18</v>
      </c>
      <c r="N18" s="111">
        <f>AVERAGE(Table4[[#This Row],[Stöð 1]:[Stöð 4]])</f>
        <v>2.23</v>
      </c>
      <c r="P18">
        <v>2019</v>
      </c>
      <c r="Q18" s="110">
        <v>0.1</v>
      </c>
      <c r="R18" s="110">
        <v>7.0000000000000007E-2</v>
      </c>
      <c r="S18" s="110">
        <v>0.11</v>
      </c>
      <c r="T18" s="110">
        <v>7.0000000000000007E-2</v>
      </c>
      <c r="U18" s="111">
        <f>AVERAGE(Table6[[#This Row],[Stöð 1]:[Stöð 4]])</f>
        <v>8.7500000000000008E-2</v>
      </c>
      <c r="W18">
        <v>2018</v>
      </c>
      <c r="X18" s="110">
        <v>0.15</v>
      </c>
      <c r="Y18" s="110">
        <v>0.52</v>
      </c>
      <c r="Z18" s="110">
        <v>0.47</v>
      </c>
      <c r="AA18" s="110">
        <v>0.06</v>
      </c>
      <c r="AB18" s="111">
        <f>AVERAGE(Table7[[#This Row],[Stöð 1]:[Stöð 4]])</f>
        <v>0.30000000000000004</v>
      </c>
    </row>
    <row r="19" spans="2:28" x14ac:dyDescent="0.25">
      <c r="B19">
        <v>2019</v>
      </c>
      <c r="C19" s="110">
        <v>8.3000000000000007</v>
      </c>
      <c r="D19" s="110">
        <v>7.9</v>
      </c>
      <c r="E19" s="110">
        <v>9</v>
      </c>
      <c r="F19" s="110">
        <v>7.9</v>
      </c>
      <c r="G19" s="111">
        <f>AVERAGE(Table2[[#This Row],[Stöð 1]:[Stöð 4]])</f>
        <v>8.2750000000000004</v>
      </c>
      <c r="H19" s="83"/>
      <c r="I19">
        <v>2019</v>
      </c>
      <c r="J19" s="110">
        <v>1.87</v>
      </c>
      <c r="K19" s="110">
        <v>2.74</v>
      </c>
      <c r="L19" s="110">
        <v>2.52</v>
      </c>
      <c r="M19" s="110">
        <v>1.25</v>
      </c>
      <c r="N19" s="111">
        <f>AVERAGE(Table4[[#This Row],[Stöð 1]:[Stöð 4]])</f>
        <v>2.0950000000000002</v>
      </c>
      <c r="P19">
        <v>2020</v>
      </c>
      <c r="Q19" s="110">
        <v>0.06</v>
      </c>
      <c r="R19" s="110">
        <v>0.05</v>
      </c>
      <c r="S19" s="110">
        <v>0.01</v>
      </c>
      <c r="T19" s="110">
        <v>0.02</v>
      </c>
      <c r="U19" s="111">
        <f>AVERAGE(Table6[[#This Row],[Stöð 1]:[Stöð 4]])</f>
        <v>3.4999999999999996E-2</v>
      </c>
      <c r="W19">
        <v>2019</v>
      </c>
      <c r="X19" s="110">
        <v>0.14000000000000001</v>
      </c>
      <c r="Y19" s="110">
        <v>0.57999999999999996</v>
      </c>
      <c r="Z19" s="110">
        <v>0.31</v>
      </c>
      <c r="AA19" s="110">
        <v>7.0000000000000007E-2</v>
      </c>
      <c r="AB19" s="111">
        <f>AVERAGE(Table7[[#This Row],[Stöð 1]:[Stöð 4]])</f>
        <v>0.27500000000000002</v>
      </c>
    </row>
    <row r="20" spans="2:28" x14ac:dyDescent="0.25">
      <c r="B20">
        <v>2020</v>
      </c>
      <c r="C20" s="110">
        <v>8.1</v>
      </c>
      <c r="D20" s="110">
        <v>8.6</v>
      </c>
      <c r="E20" s="110">
        <v>6.8</v>
      </c>
      <c r="F20" s="110">
        <v>7.2</v>
      </c>
      <c r="G20" s="111">
        <f>AVERAGE(Table2[[#This Row],[Stöð 1]:[Stöð 4]])</f>
        <v>7.6749999999999998</v>
      </c>
      <c r="H20" s="83"/>
      <c r="I20">
        <v>2020</v>
      </c>
      <c r="J20" s="110">
        <v>1.87</v>
      </c>
      <c r="K20" s="110">
        <v>2.65</v>
      </c>
      <c r="L20" s="110">
        <v>2.52</v>
      </c>
      <c r="M20" s="110">
        <v>1.19</v>
      </c>
      <c r="N20" s="111">
        <f>AVERAGE(Table4[[#This Row],[Stöð 1]:[Stöð 4]])</f>
        <v>2.0574999999999997</v>
      </c>
      <c r="P20">
        <v>2021</v>
      </c>
      <c r="Q20" s="110">
        <v>0.04</v>
      </c>
      <c r="R20" s="110">
        <v>0.03</v>
      </c>
      <c r="S20" s="110">
        <v>0.02</v>
      </c>
      <c r="T20" s="110">
        <v>0.01</v>
      </c>
      <c r="U20" s="111">
        <f>AVERAGE(Table6[[#This Row],[Stöð 1]:[Stöð 4]])</f>
        <v>2.5000000000000001E-2</v>
      </c>
      <c r="W20">
        <v>2020</v>
      </c>
      <c r="X20" s="110">
        <v>0.08</v>
      </c>
      <c r="Y20" s="110">
        <v>0.34</v>
      </c>
      <c r="Z20" s="110">
        <v>0.28999999999999998</v>
      </c>
      <c r="AA20" s="110">
        <v>0.06</v>
      </c>
      <c r="AB20" s="111">
        <f>AVERAGE(Table7[[#This Row],[Stöð 1]:[Stöð 4]])</f>
        <v>0.1925</v>
      </c>
    </row>
    <row r="21" spans="2:28" x14ac:dyDescent="0.25">
      <c r="B21">
        <v>2021</v>
      </c>
      <c r="C21" s="110">
        <v>21.8</v>
      </c>
      <c r="D21" s="110">
        <v>18.5</v>
      </c>
      <c r="E21" s="110">
        <v>15.6</v>
      </c>
      <c r="F21" s="110">
        <v>17.600000000000001</v>
      </c>
      <c r="G21" s="111">
        <f>AVERAGE(Table2[[#This Row],[Stöð 1]:[Stöð 4]])</f>
        <v>18.375</v>
      </c>
      <c r="H21" s="49"/>
      <c r="I21">
        <v>2021</v>
      </c>
      <c r="J21" s="110">
        <v>2.06</v>
      </c>
      <c r="K21" s="110">
        <v>3.26</v>
      </c>
      <c r="L21" s="110">
        <v>2.2999999999999998</v>
      </c>
      <c r="M21" s="110">
        <v>1.66</v>
      </c>
      <c r="N21" s="111">
        <f>AVERAGE(Table4[[#This Row],[Stöð 1]:[Stöð 4]])</f>
        <v>2.3199999999999998</v>
      </c>
      <c r="W21">
        <v>2021</v>
      </c>
      <c r="X21" s="110">
        <v>0.17</v>
      </c>
      <c r="Y21" s="110">
        <v>0.56000000000000005</v>
      </c>
      <c r="Z21" s="110">
        <v>0.32</v>
      </c>
      <c r="AA21" s="110">
        <v>0.08</v>
      </c>
      <c r="AB21" s="111">
        <f>AVERAGE(Table7[[#This Row],[Stöð 1]:[Stöð 4]])</f>
        <v>0.28250000000000003</v>
      </c>
    </row>
    <row r="22" spans="2:28" x14ac:dyDescent="0.25">
      <c r="I22" s="49" t="s">
        <v>25</v>
      </c>
    </row>
    <row r="24" spans="2:28" x14ac:dyDescent="0.25">
      <c r="B24" s="7" t="s">
        <v>5</v>
      </c>
      <c r="E24" s="3"/>
      <c r="F24" s="3"/>
      <c r="H24" s="7"/>
      <c r="I24" s="7" t="s">
        <v>24</v>
      </c>
      <c r="P24" s="7" t="s">
        <v>26</v>
      </c>
      <c r="V24" s="84"/>
      <c r="W24" s="84" t="s">
        <v>49</v>
      </c>
      <c r="X24" s="84"/>
      <c r="Y24" s="84"/>
      <c r="Z24" s="84"/>
    </row>
    <row r="25" spans="2:28" x14ac:dyDescent="0.25">
      <c r="B25" s="87" t="s">
        <v>46</v>
      </c>
      <c r="C25" s="87" t="s">
        <v>1</v>
      </c>
      <c r="D25" s="87" t="s">
        <v>44</v>
      </c>
      <c r="E25" s="87" t="s">
        <v>45</v>
      </c>
      <c r="F25" s="87" t="s">
        <v>4</v>
      </c>
      <c r="G25" s="107" t="s">
        <v>47</v>
      </c>
      <c r="H25" s="89"/>
      <c r="I25" s="87" t="s">
        <v>46</v>
      </c>
      <c r="J25" s="108" t="s">
        <v>1</v>
      </c>
      <c r="K25" s="108" t="s">
        <v>44</v>
      </c>
      <c r="L25" s="108" t="s">
        <v>45</v>
      </c>
      <c r="M25" s="108" t="s">
        <v>4</v>
      </c>
      <c r="N25" s="109" t="s">
        <v>47</v>
      </c>
      <c r="O25" s="90"/>
      <c r="P25" s="89" t="s">
        <v>48</v>
      </c>
      <c r="Q25" s="87" t="s">
        <v>1</v>
      </c>
      <c r="R25" s="87" t="s">
        <v>44</v>
      </c>
      <c r="S25" s="87" t="s">
        <v>45</v>
      </c>
      <c r="T25" s="87" t="s">
        <v>4</v>
      </c>
      <c r="U25" s="107" t="s">
        <v>47</v>
      </c>
      <c r="V25" s="89"/>
      <c r="W25" s="87" t="s">
        <v>46</v>
      </c>
      <c r="X25" s="87" t="s">
        <v>1</v>
      </c>
      <c r="Y25" s="87" t="s">
        <v>44</v>
      </c>
      <c r="Z25" s="87" t="s">
        <v>45</v>
      </c>
      <c r="AA25" s="1" t="s">
        <v>4</v>
      </c>
      <c r="AB25" s="107" t="s">
        <v>47</v>
      </c>
    </row>
    <row r="26" spans="2:28" x14ac:dyDescent="0.25">
      <c r="B26" s="114" t="s">
        <v>6</v>
      </c>
      <c r="C26" s="115">
        <v>4.2</v>
      </c>
      <c r="D26" s="115">
        <v>5.2</v>
      </c>
      <c r="E26" s="115">
        <v>4.3</v>
      </c>
      <c r="F26" s="115">
        <v>5.4</v>
      </c>
      <c r="G26" s="116">
        <f>AVERAGE(Table1[[#This Row],[Stöð 1]:[Stöð 4]])</f>
        <v>4.7750000000000004</v>
      </c>
      <c r="H26" s="83"/>
      <c r="I26" t="s">
        <v>6</v>
      </c>
      <c r="J26" s="110">
        <v>1.96</v>
      </c>
      <c r="K26" s="110">
        <v>3.48</v>
      </c>
      <c r="L26" s="110">
        <v>4.26</v>
      </c>
      <c r="M26" s="110">
        <v>1.57</v>
      </c>
      <c r="N26" s="111">
        <f>AVERAGE(Table3[[#This Row],[Stöð 1]:[Stöð 4]])</f>
        <v>2.8174999999999999</v>
      </c>
      <c r="P26" s="117" t="s">
        <v>6</v>
      </c>
      <c r="Q26" s="118">
        <v>0.04</v>
      </c>
      <c r="R26" s="118">
        <v>0.02</v>
      </c>
      <c r="S26" s="118"/>
      <c r="T26" s="118">
        <v>0.02</v>
      </c>
      <c r="U26" s="119">
        <f>AVERAGE(Table5[[#This Row],[Stöð 1]:[Stöð 4]])</f>
        <v>2.6666666666666668E-2</v>
      </c>
      <c r="V26" s="85"/>
      <c r="W26" s="112" t="s">
        <v>6</v>
      </c>
      <c r="X26" s="112">
        <v>0.08</v>
      </c>
      <c r="Y26" s="112">
        <v>0.34</v>
      </c>
      <c r="Z26" s="112">
        <v>0.57999999999999996</v>
      </c>
      <c r="AA26" s="111">
        <v>7.0000000000000007E-2</v>
      </c>
      <c r="AB26" s="113">
        <f>AVERAGE(Table8[[#This Row],[Stöð 1]:[Stöð 4]])</f>
        <v>0.26750000000000002</v>
      </c>
    </row>
    <row r="27" spans="2:28" x14ac:dyDescent="0.25">
      <c r="B27" s="114" t="s">
        <v>7</v>
      </c>
      <c r="C27" s="115">
        <v>9.3000000000000007</v>
      </c>
      <c r="D27" s="115">
        <v>11.4</v>
      </c>
      <c r="E27" s="115">
        <v>10.4</v>
      </c>
      <c r="F27" s="115">
        <v>8.5</v>
      </c>
      <c r="G27" s="116">
        <f>AVERAGE(Table1[[#This Row],[Stöð 1]:[Stöð 4]])</f>
        <v>9.9</v>
      </c>
      <c r="H27" s="83"/>
      <c r="I27" t="s">
        <v>7</v>
      </c>
      <c r="J27" s="110">
        <v>2.5</v>
      </c>
      <c r="K27" s="110">
        <v>2.9</v>
      </c>
      <c r="L27" s="110">
        <v>1.85</v>
      </c>
      <c r="M27" s="110">
        <v>0.88</v>
      </c>
      <c r="N27" s="111">
        <f>AVERAGE(Table3[[#This Row],[Stöð 1]:[Stöð 4]])</f>
        <v>2.0325000000000002</v>
      </c>
      <c r="P27" s="117" t="s">
        <v>7</v>
      </c>
      <c r="Q27" s="118">
        <v>0.02</v>
      </c>
      <c r="R27" s="118">
        <v>0.01</v>
      </c>
      <c r="S27" s="118">
        <v>0.02</v>
      </c>
      <c r="T27" s="118">
        <v>0.01</v>
      </c>
      <c r="U27" s="119">
        <f>AVERAGE(Table5[[#This Row],[Stöð 1]:[Stöð 4]])</f>
        <v>1.5000000000000001E-2</v>
      </c>
      <c r="V27" s="85"/>
      <c r="W27" s="112" t="s">
        <v>7</v>
      </c>
      <c r="X27" s="112">
        <v>0.17</v>
      </c>
      <c r="Y27" s="112">
        <v>0.63</v>
      </c>
      <c r="Z27" s="112">
        <v>0.49</v>
      </c>
      <c r="AA27" s="111">
        <v>0.08</v>
      </c>
      <c r="AB27" s="113">
        <f>AVERAGE(Table8[[#This Row],[Stöð 1]:[Stöð 4]])</f>
        <v>0.34250000000000003</v>
      </c>
    </row>
    <row r="28" spans="2:28" x14ac:dyDescent="0.25">
      <c r="B28" s="114" t="s">
        <v>8</v>
      </c>
      <c r="C28" s="115">
        <v>41.3</v>
      </c>
      <c r="D28" s="115">
        <v>39.200000000000003</v>
      </c>
      <c r="E28" s="115">
        <v>31</v>
      </c>
      <c r="F28" s="115">
        <v>32.9</v>
      </c>
      <c r="G28" s="116">
        <f>AVERAGE(Table1[[#This Row],[Stöð 1]:[Stöð 4]])</f>
        <v>36.1</v>
      </c>
      <c r="H28" s="83"/>
      <c r="I28" t="s">
        <v>8</v>
      </c>
      <c r="J28" s="110">
        <v>1.34</v>
      </c>
      <c r="K28" s="110">
        <v>1.98</v>
      </c>
      <c r="L28" s="110">
        <v>2.4700000000000002</v>
      </c>
      <c r="M28" s="110">
        <v>1.44</v>
      </c>
      <c r="N28" s="111">
        <f>AVERAGE(Table3[[#This Row],[Stöð 1]:[Stöð 4]])</f>
        <v>1.8075000000000001</v>
      </c>
      <c r="P28" s="117" t="s">
        <v>8</v>
      </c>
      <c r="Q28" s="118"/>
      <c r="R28" s="118">
        <v>0.03</v>
      </c>
      <c r="S28" s="118">
        <v>0.04</v>
      </c>
      <c r="T28" s="118">
        <v>0.01</v>
      </c>
      <c r="U28" s="119">
        <f>AVERAGE(Table5[[#This Row],[Stöð 1]:[Stöð 4]])</f>
        <v>2.6666666666666668E-2</v>
      </c>
      <c r="V28" s="85"/>
      <c r="W28" s="112" t="s">
        <v>8</v>
      </c>
      <c r="X28" s="112">
        <v>7.0000000000000007E-2</v>
      </c>
      <c r="Y28" s="112">
        <v>0.18</v>
      </c>
      <c r="Z28" s="112">
        <v>0.37</v>
      </c>
      <c r="AA28" s="111">
        <v>0.04</v>
      </c>
      <c r="AB28" s="113">
        <f>AVERAGE(Table8[[#This Row],[Stöð 1]:[Stöð 4]])</f>
        <v>0.16500000000000001</v>
      </c>
    </row>
    <row r="29" spans="2:28" x14ac:dyDescent="0.25">
      <c r="B29" s="114" t="s">
        <v>9</v>
      </c>
      <c r="C29" s="115">
        <v>52.4</v>
      </c>
      <c r="D29" s="115">
        <v>8.3000000000000007</v>
      </c>
      <c r="E29" s="115">
        <v>8.5</v>
      </c>
      <c r="F29" s="115">
        <v>12.4</v>
      </c>
      <c r="G29" s="116">
        <f>AVERAGE(Table1[[#This Row],[Stöð 1]:[Stöð 4]])</f>
        <v>20.400000000000002</v>
      </c>
      <c r="H29" s="83"/>
      <c r="I29" t="s">
        <v>9</v>
      </c>
      <c r="J29" s="110">
        <v>1.29</v>
      </c>
      <c r="K29" s="110">
        <v>2.2999999999999998</v>
      </c>
      <c r="L29" s="110">
        <v>2.23</v>
      </c>
      <c r="M29" s="110">
        <v>1.26</v>
      </c>
      <c r="N29" s="111">
        <f>AVERAGE(Table3[[#This Row],[Stöð 1]:[Stöð 4]])</f>
        <v>1.77</v>
      </c>
      <c r="P29" s="117" t="s">
        <v>9</v>
      </c>
      <c r="Q29" s="118">
        <v>0.01</v>
      </c>
      <c r="R29" s="118"/>
      <c r="S29" s="118"/>
      <c r="T29" s="118"/>
      <c r="U29" s="119">
        <f>AVERAGE(Table5[[#This Row],[Stöð 1]:[Stöð 4]])</f>
        <v>0.01</v>
      </c>
      <c r="V29" s="85"/>
      <c r="W29" s="112" t="s">
        <v>9</v>
      </c>
      <c r="X29" s="112">
        <v>0.06</v>
      </c>
      <c r="Y29" s="112">
        <v>0.19</v>
      </c>
      <c r="Z29" s="112">
        <v>0.23</v>
      </c>
      <c r="AA29" s="111">
        <v>0.03</v>
      </c>
      <c r="AB29" s="113">
        <f>AVERAGE(Table8[[#This Row],[Stöð 1]:[Stöð 4]])</f>
        <v>0.1275</v>
      </c>
    </row>
    <row r="30" spans="2:28" x14ac:dyDescent="0.25">
      <c r="B30" s="114" t="s">
        <v>10</v>
      </c>
      <c r="C30" s="115">
        <v>14.9</v>
      </c>
      <c r="D30" s="115">
        <v>14.5</v>
      </c>
      <c r="E30" s="115">
        <v>17.5</v>
      </c>
      <c r="F30" s="115">
        <v>17.3</v>
      </c>
      <c r="G30" s="116">
        <f>AVERAGE(Table1[[#This Row],[Stöð 1]:[Stöð 4]])</f>
        <v>16.05</v>
      </c>
      <c r="H30" s="83"/>
      <c r="I30" t="s">
        <v>10</v>
      </c>
      <c r="J30" s="110">
        <v>1.77</v>
      </c>
      <c r="K30" s="110">
        <v>2.17</v>
      </c>
      <c r="L30" s="110">
        <v>0.9</v>
      </c>
      <c r="M30" s="110">
        <v>0.91</v>
      </c>
      <c r="N30" s="111">
        <f>AVERAGE(Table3[[#This Row],[Stöð 1]:[Stöð 4]])</f>
        <v>1.4375</v>
      </c>
      <c r="P30" s="117" t="s">
        <v>10</v>
      </c>
      <c r="Q30" s="118">
        <v>0</v>
      </c>
      <c r="R30" s="118"/>
      <c r="S30" s="118"/>
      <c r="T30" s="118">
        <v>0</v>
      </c>
      <c r="U30" s="119">
        <f>AVERAGE(Table5[[#This Row],[Stöð 1]:[Stöð 4]])</f>
        <v>0</v>
      </c>
      <c r="V30" s="85"/>
      <c r="W30" s="112" t="s">
        <v>10</v>
      </c>
      <c r="X30" s="112">
        <v>0.06</v>
      </c>
      <c r="Y30" s="112">
        <v>0.15</v>
      </c>
      <c r="Z30" s="112">
        <v>0.1</v>
      </c>
      <c r="AA30" s="111">
        <v>0.03</v>
      </c>
      <c r="AB30" s="113">
        <f>AVERAGE(Table8[[#This Row],[Stöð 1]:[Stöð 4]])</f>
        <v>8.4999999999999992E-2</v>
      </c>
    </row>
    <row r="31" spans="2:28" x14ac:dyDescent="0.25">
      <c r="B31" s="114" t="s">
        <v>11</v>
      </c>
      <c r="C31" s="115">
        <v>15.5</v>
      </c>
      <c r="D31" s="115">
        <v>15.8</v>
      </c>
      <c r="E31" s="115">
        <v>10.8</v>
      </c>
      <c r="F31" s="115">
        <v>5.6</v>
      </c>
      <c r="G31" s="116">
        <f>AVERAGE(Table1[[#This Row],[Stöð 1]:[Stöð 4]])</f>
        <v>11.925000000000001</v>
      </c>
      <c r="H31" s="83"/>
      <c r="I31" t="s">
        <v>11</v>
      </c>
      <c r="J31" s="110">
        <v>3.26</v>
      </c>
      <c r="K31" s="110">
        <v>4.87</v>
      </c>
      <c r="L31" s="110"/>
      <c r="M31" s="110">
        <v>1.88</v>
      </c>
      <c r="N31" s="111">
        <f>AVERAGE(Table3[[#This Row],[Stöð 1]:[Stöð 4]])</f>
        <v>3.336666666666666</v>
      </c>
      <c r="P31" s="117" t="s">
        <v>11</v>
      </c>
      <c r="Q31" s="118"/>
      <c r="R31" s="118">
        <v>0</v>
      </c>
      <c r="S31" s="118"/>
      <c r="T31" s="118"/>
      <c r="U31" s="119">
        <f>AVERAGE(Table5[[#This Row],[Stöð 1]:[Stöð 4]])</f>
        <v>0</v>
      </c>
      <c r="V31" s="85"/>
      <c r="W31" s="112" t="s">
        <v>11</v>
      </c>
      <c r="X31" s="112">
        <v>0.26</v>
      </c>
      <c r="Y31" s="112">
        <v>1.0900000000000001</v>
      </c>
      <c r="Z31" s="112">
        <v>0.25</v>
      </c>
      <c r="AA31" s="111">
        <v>7.0000000000000007E-2</v>
      </c>
      <c r="AB31" s="113">
        <f>AVERAGE(Table8[[#This Row],[Stöð 1]:[Stöð 4]])</f>
        <v>0.41750000000000004</v>
      </c>
    </row>
    <row r="32" spans="2:28" x14ac:dyDescent="0.25">
      <c r="B32" s="114" t="s">
        <v>12</v>
      </c>
      <c r="C32" s="115">
        <v>33</v>
      </c>
      <c r="D32" s="115">
        <v>29</v>
      </c>
      <c r="E32" s="115">
        <v>25.2</v>
      </c>
      <c r="F32" s="115">
        <v>37.700000000000003</v>
      </c>
      <c r="G32" s="116">
        <f>AVERAGE(Table1[[#This Row],[Stöð 1]:[Stöð 4]])</f>
        <v>31.225000000000001</v>
      </c>
      <c r="H32" s="83"/>
      <c r="I32" t="s">
        <v>12</v>
      </c>
      <c r="J32" s="110">
        <v>3.83</v>
      </c>
      <c r="K32" s="110">
        <v>7.77</v>
      </c>
      <c r="L32" s="110">
        <v>2.04</v>
      </c>
      <c r="M32" s="110">
        <v>3.71</v>
      </c>
      <c r="N32" s="111">
        <f>AVERAGE(Table3[[#This Row],[Stöð 1]:[Stöð 4]])</f>
        <v>4.3375000000000004</v>
      </c>
      <c r="P32" s="117" t="s">
        <v>12</v>
      </c>
      <c r="Q32" s="118">
        <v>0.12</v>
      </c>
      <c r="R32" s="118">
        <v>0.04</v>
      </c>
      <c r="S32" s="118">
        <v>0.02</v>
      </c>
      <c r="T32" s="118">
        <v>0.01</v>
      </c>
      <c r="U32" s="119">
        <f>AVERAGE(Table5[[#This Row],[Stöð 1]:[Stöð 4]])</f>
        <v>4.7500000000000001E-2</v>
      </c>
      <c r="V32" s="85"/>
      <c r="W32" s="112" t="s">
        <v>12</v>
      </c>
      <c r="X32" s="112">
        <v>0.36</v>
      </c>
      <c r="Y32" s="112">
        <v>1.66</v>
      </c>
      <c r="Z32" s="112">
        <v>0.45</v>
      </c>
      <c r="AA32" s="111">
        <v>0.19</v>
      </c>
      <c r="AB32" s="113">
        <f>AVERAGE(Table8[[#This Row],[Stöð 1]:[Stöð 4]])</f>
        <v>0.66500000000000004</v>
      </c>
    </row>
    <row r="33" spans="2:28" x14ac:dyDescent="0.25">
      <c r="B33" s="114" t="s">
        <v>13</v>
      </c>
      <c r="C33" s="115">
        <v>9.6999999999999993</v>
      </c>
      <c r="D33" s="115">
        <v>10.8</v>
      </c>
      <c r="E33" s="115">
        <v>6.7</v>
      </c>
      <c r="F33" s="115">
        <v>12.6</v>
      </c>
      <c r="G33" s="116">
        <f>AVERAGE(Table1[[#This Row],[Stöð 1]:[Stöð 4]])</f>
        <v>9.9499999999999993</v>
      </c>
      <c r="H33" s="83"/>
      <c r="I33" t="s">
        <v>13</v>
      </c>
      <c r="J33" s="110">
        <v>3.41</v>
      </c>
      <c r="K33" s="110">
        <v>5.47</v>
      </c>
      <c r="L33" s="110">
        <v>2.2000000000000002</v>
      </c>
      <c r="M33" s="110"/>
      <c r="N33" s="111">
        <f>AVERAGE(Table3[[#This Row],[Stöð 1]:[Stöð 4]])</f>
        <v>3.6933333333333329</v>
      </c>
      <c r="P33" s="117" t="s">
        <v>13</v>
      </c>
      <c r="Q33" s="118"/>
      <c r="R33" s="118"/>
      <c r="S33" s="118"/>
      <c r="T33" s="118">
        <v>0.01</v>
      </c>
      <c r="U33" s="119">
        <f>AVERAGE(Table5[[#This Row],[Stöð 1]:[Stöð 4]])</f>
        <v>0.01</v>
      </c>
      <c r="V33" s="85"/>
      <c r="W33" s="112" t="s">
        <v>13</v>
      </c>
      <c r="X33" s="112">
        <v>0.33</v>
      </c>
      <c r="Y33" s="112">
        <v>1.34</v>
      </c>
      <c r="Z33" s="112">
        <v>0.28999999999999998</v>
      </c>
      <c r="AA33" s="111">
        <v>0.24</v>
      </c>
      <c r="AB33" s="113">
        <f>AVERAGE(Table8[[#This Row],[Stöð 1]:[Stöð 4]])</f>
        <v>0.55000000000000004</v>
      </c>
    </row>
    <row r="34" spans="2:28" x14ac:dyDescent="0.25">
      <c r="B34" s="114" t="s">
        <v>14</v>
      </c>
      <c r="C34" s="115">
        <v>9.9</v>
      </c>
      <c r="D34" s="115">
        <v>10.6</v>
      </c>
      <c r="E34" s="115">
        <v>10.5</v>
      </c>
      <c r="F34" s="115">
        <v>11.3</v>
      </c>
      <c r="G34" s="116">
        <f>AVERAGE(Table1[[#This Row],[Stöð 1]:[Stöð 4]])</f>
        <v>10.574999999999999</v>
      </c>
      <c r="H34" s="83"/>
      <c r="I34" t="s">
        <v>14</v>
      </c>
      <c r="J34" s="110">
        <v>1.86</v>
      </c>
      <c r="K34" s="110">
        <v>2.79</v>
      </c>
      <c r="L34" s="110">
        <v>1.78</v>
      </c>
      <c r="M34" s="110"/>
      <c r="N34" s="111">
        <f>AVERAGE(Table3[[#This Row],[Stöð 1]:[Stöð 4]])</f>
        <v>2.1433333333333335</v>
      </c>
      <c r="P34" s="117" t="s">
        <v>14</v>
      </c>
      <c r="Q34" s="118">
        <v>0.02</v>
      </c>
      <c r="R34" s="118">
        <v>0.04</v>
      </c>
      <c r="S34" s="118">
        <v>0.01</v>
      </c>
      <c r="T34" s="118"/>
      <c r="U34" s="119">
        <f>AVERAGE(Table5[[#This Row],[Stöð 1]:[Stöð 4]])</f>
        <v>2.3333333333333331E-2</v>
      </c>
      <c r="V34" s="85"/>
      <c r="W34" s="112" t="s">
        <v>14</v>
      </c>
      <c r="X34" s="112">
        <v>0.12</v>
      </c>
      <c r="Y34" s="112">
        <v>0.44</v>
      </c>
      <c r="Z34" s="112">
        <v>0.14000000000000001</v>
      </c>
      <c r="AA34" s="111">
        <v>0.17</v>
      </c>
      <c r="AB34" s="113">
        <f>AVERAGE(Table8[[#This Row],[Stöð 1]:[Stöð 4]])</f>
        <v>0.21750000000000003</v>
      </c>
    </row>
    <row r="35" spans="2:28" x14ac:dyDescent="0.25">
      <c r="B35" s="114" t="s">
        <v>15</v>
      </c>
      <c r="C35" s="115">
        <v>3.8</v>
      </c>
      <c r="D35" s="115">
        <v>2.5</v>
      </c>
      <c r="E35" s="115">
        <v>2.5</v>
      </c>
      <c r="F35" s="115">
        <v>1.9</v>
      </c>
      <c r="G35" s="116">
        <f>AVERAGE(Table1[[#This Row],[Stöð 1]:[Stöð 4]])</f>
        <v>2.6750000000000003</v>
      </c>
      <c r="H35" s="83"/>
      <c r="I35" t="s">
        <v>15</v>
      </c>
      <c r="J35" s="110">
        <v>0.95</v>
      </c>
      <c r="K35" s="110">
        <v>1.42</v>
      </c>
      <c r="L35" s="110">
        <v>1.98</v>
      </c>
      <c r="M35" s="110"/>
      <c r="N35" s="111">
        <f>AVERAGE(Table3[[#This Row],[Stöð 1]:[Stöð 4]])</f>
        <v>1.45</v>
      </c>
      <c r="P35" s="117" t="s">
        <v>15</v>
      </c>
      <c r="Q35" s="118">
        <v>0.01</v>
      </c>
      <c r="R35" s="118">
        <v>0.1</v>
      </c>
      <c r="S35" s="118">
        <v>0.03</v>
      </c>
      <c r="T35" s="118"/>
      <c r="U35" s="119">
        <f>AVERAGE(Table5[[#This Row],[Stöð 1]:[Stöð 4]])</f>
        <v>4.6666666666666669E-2</v>
      </c>
      <c r="V35" s="85"/>
      <c r="W35" s="112" t="s">
        <v>15</v>
      </c>
      <c r="X35" s="112">
        <v>0.08</v>
      </c>
      <c r="Y35" s="112">
        <v>0.25</v>
      </c>
      <c r="Z35" s="112">
        <v>0.28000000000000003</v>
      </c>
      <c r="AA35" s="111">
        <v>0.04</v>
      </c>
      <c r="AB35" s="113">
        <f>AVERAGE(Table8[[#This Row],[Stöð 1]:[Stöð 4]])</f>
        <v>0.16250000000000003</v>
      </c>
    </row>
    <row r="36" spans="2:28" x14ac:dyDescent="0.25">
      <c r="B36" s="114" t="s">
        <v>16</v>
      </c>
      <c r="C36" s="115">
        <v>42.4</v>
      </c>
      <c r="D36" s="115">
        <v>42.9</v>
      </c>
      <c r="E36" s="115">
        <v>22.5</v>
      </c>
      <c r="F36" s="115">
        <v>40.6</v>
      </c>
      <c r="G36" s="116">
        <f>AVERAGE(Table1[[#This Row],[Stöð 1]:[Stöð 4]])</f>
        <v>37.1</v>
      </c>
      <c r="H36" s="83"/>
      <c r="I36" t="s">
        <v>16</v>
      </c>
      <c r="J36" s="110">
        <v>1.26</v>
      </c>
      <c r="K36" s="110">
        <v>1.76</v>
      </c>
      <c r="L36" s="110">
        <v>2.54</v>
      </c>
      <c r="M36" s="110"/>
      <c r="N36" s="111">
        <f>AVERAGE(Table3[[#This Row],[Stöð 1]:[Stöð 4]])</f>
        <v>1.8533333333333335</v>
      </c>
      <c r="P36" s="117" t="s">
        <v>16</v>
      </c>
      <c r="Q36" s="118">
        <v>0.03</v>
      </c>
      <c r="R36" s="118"/>
      <c r="S36" s="118"/>
      <c r="T36" s="118"/>
      <c r="U36" s="119">
        <f>AVERAGE(Table5[[#This Row],[Stöð 1]:[Stöð 4]])</f>
        <v>0.03</v>
      </c>
      <c r="V36" s="85"/>
      <c r="W36" s="112" t="s">
        <v>16</v>
      </c>
      <c r="X36" s="112">
        <v>0.41</v>
      </c>
      <c r="Y36" s="112">
        <v>0.22</v>
      </c>
      <c r="Z36" s="112">
        <v>0.26</v>
      </c>
      <c r="AA36" s="111">
        <v>0.04</v>
      </c>
      <c r="AB36" s="113">
        <f>AVERAGE(Table8[[#This Row],[Stöð 1]:[Stöð 4]])</f>
        <v>0.23250000000000001</v>
      </c>
    </row>
    <row r="37" spans="2:28" x14ac:dyDescent="0.25">
      <c r="B37" s="114" t="s">
        <v>17</v>
      </c>
      <c r="C37" s="115">
        <v>24.6</v>
      </c>
      <c r="D37" s="115">
        <v>31.8</v>
      </c>
      <c r="E37" s="115">
        <v>37.799999999999997</v>
      </c>
      <c r="F37" s="115">
        <v>24.6</v>
      </c>
      <c r="G37" s="116">
        <f>AVERAGE(Table1[[#This Row],[Stöð 1]:[Stöð 4]])</f>
        <v>29.700000000000003</v>
      </c>
      <c r="H37" s="83"/>
      <c r="I37" t="s">
        <v>17</v>
      </c>
      <c r="J37" s="110">
        <v>1.32</v>
      </c>
      <c r="K37" s="110">
        <v>2.16</v>
      </c>
      <c r="L37" s="110">
        <v>3.06</v>
      </c>
      <c r="M37" s="110"/>
      <c r="N37" s="111">
        <f>AVERAGE(Table3[[#This Row],[Stöð 1]:[Stöð 4]])</f>
        <v>2.1800000000000002</v>
      </c>
      <c r="P37" s="117" t="s">
        <v>17</v>
      </c>
      <c r="Q37" s="118">
        <v>0.11</v>
      </c>
      <c r="R37" s="118">
        <v>0.01</v>
      </c>
      <c r="S37" s="118">
        <v>0.01</v>
      </c>
      <c r="T37" s="118"/>
      <c r="U37" s="119">
        <f>AVERAGE(Table5[[#This Row],[Stöð 1]:[Stöð 4]])</f>
        <v>4.3333333333333335E-2</v>
      </c>
      <c r="V37" s="85"/>
      <c r="W37" s="112" t="s">
        <v>17</v>
      </c>
      <c r="X37" s="112">
        <v>0.05</v>
      </c>
      <c r="Y37" s="112">
        <v>0.2</v>
      </c>
      <c r="Z37" s="112">
        <v>0.38</v>
      </c>
      <c r="AA37" s="111">
        <v>0.02</v>
      </c>
      <c r="AB37" s="113">
        <f>AVERAGE(Table8[[#This Row],[Stöð 1]:[Stöð 4]])</f>
        <v>0.16250000000000001</v>
      </c>
    </row>
    <row r="38" spans="2:28" x14ac:dyDescent="0.25">
      <c r="P38" s="49"/>
      <c r="Q38"/>
      <c r="R38" s="86"/>
      <c r="S38" s="86"/>
      <c r="T38" s="86"/>
    </row>
    <row r="39" spans="2:28" x14ac:dyDescent="0.25">
      <c r="P39" s="49"/>
      <c r="Q39"/>
      <c r="R39"/>
      <c r="S39"/>
      <c r="T39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&amp;L&amp;A&amp;C&amp;G&amp;R&amp;P af &amp;N</oddHeader>
    <oddFooter>&amp;C&amp;"-,Bold"https://www.sjalfbaerni.is</oddFooter>
  </headerFooter>
  <legacyDrawingHF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8BD0E-4C7A-4825-9735-1D4925535A31}">
  <sheetPr>
    <tabColor theme="9" tint="0.59999389629810485"/>
  </sheetPr>
  <dimension ref="A1:Z5"/>
  <sheetViews>
    <sheetView zoomScaleNormal="100" workbookViewId="0">
      <selection activeCell="U41" sqref="U41"/>
    </sheetView>
  </sheetViews>
  <sheetFormatPr defaultColWidth="9.28515625" defaultRowHeight="15" x14ac:dyDescent="0.25"/>
  <cols>
    <col min="1" max="16384" width="9.28515625" style="1"/>
  </cols>
  <sheetData>
    <row r="1" spans="1:26" s="4" customFormat="1" ht="21" x14ac:dyDescent="0.35">
      <c r="A1" s="91" t="str">
        <f>Frumgögn!A1</f>
        <v>2.3.2 Svifagnir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5"/>
      <c r="K2" s="5"/>
      <c r="L2" s="5"/>
      <c r="M2" s="5"/>
      <c r="N2" s="2"/>
      <c r="O2" s="2"/>
      <c r="P2" s="2"/>
      <c r="Q2" s="2"/>
      <c r="R2" s="2"/>
      <c r="S2" s="2"/>
      <c r="T2" s="2"/>
    </row>
    <row r="3" spans="1:26" x14ac:dyDescent="0.25">
      <c r="A3" s="3"/>
      <c r="D3" s="3"/>
      <c r="E3" s="3"/>
      <c r="K3" s="3"/>
      <c r="L3" s="3"/>
      <c r="M3" s="3"/>
    </row>
    <row r="4" spans="1:26" ht="15" customHeight="1" x14ac:dyDescent="0.25"/>
    <row r="5" spans="1:26" ht="15" customHeight="1" x14ac:dyDescent="0.25"/>
  </sheetData>
  <mergeCells count="2">
    <mergeCell ref="A1:N1"/>
    <mergeCell ref="A2:I2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&amp;L&amp;A&amp;C&amp;G&amp;R&amp;P af &amp;N</oddHeader>
    <oddFooter>&amp;C&amp;"-,Bold"https://www.sjalfbaerni.is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6AF832888F24282EDBB3D0465965C" ma:contentTypeVersion="13" ma:contentTypeDescription="Create a new document." ma:contentTypeScope="" ma:versionID="8b2a942a22a5f804b40687c5cc7dfe67">
  <xsd:schema xmlns:xsd="http://www.w3.org/2001/XMLSchema" xmlns:xs="http://www.w3.org/2001/XMLSchema" xmlns:p="http://schemas.microsoft.com/office/2006/metadata/properties" xmlns:ns2="a1e505cb-d496-48fd-add2-266759c5e8d4" xmlns:ns3="4d5e1130-bd29-41b9-8f35-b2022c1f2110" targetNamespace="http://schemas.microsoft.com/office/2006/metadata/properties" ma:root="true" ma:fieldsID="00d436a07db6645b8b19ce2dc038b5e5" ns2:_="" ns3:_="">
    <xsd:import namespace="a1e505cb-d496-48fd-add2-266759c5e8d4"/>
    <xsd:import namespace="4d5e1130-bd29-41b9-8f35-b2022c1f21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505cb-d496-48fd-add2-266759c5e8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e1130-bd29-41b9-8f35-b2022c1f21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2482FB-7894-4078-ABB5-8F0F558ECAF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60700310-1e95-4a2d-902b-55f378dec2fe"/>
    <ds:schemaRef ds:uri="http://schemas.microsoft.com/office/infopath/2007/PartnerControls"/>
    <ds:schemaRef ds:uri="http://www.w3.org/XML/1998/namespace"/>
    <ds:schemaRef ds:uri="cc6de4c7-8526-40f9-9830-bae303b4b47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ECCB53-A842-4325-9AAD-B647182EE9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80EE12-AFEA-40F4-8307-7BB5913AE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505cb-d496-48fd-add2-266759c5e8d4"/>
    <ds:schemaRef ds:uri="4d5e1130-bd29-41b9-8f35-b2022c1f21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Frumgögn</vt:lpstr>
      <vt:lpstr>Úrvinnsla</vt:lpstr>
      <vt:lpstr>Birting</vt:lpstr>
      <vt:lpstr>Birting!Print_Titles</vt:lpstr>
      <vt:lpstr>Frumgögn!Print_Titles</vt:lpstr>
      <vt:lpstr>Úrvinnsla!Print_Titles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Arnar Úlfarsson</dc:creator>
  <cp:lastModifiedBy>Arnar Úlfarsson</cp:lastModifiedBy>
  <cp:lastPrinted>2020-02-10T14:26:14Z</cp:lastPrinted>
  <dcterms:created xsi:type="dcterms:W3CDTF">2020-02-07T14:51:12Z</dcterms:created>
  <dcterms:modified xsi:type="dcterms:W3CDTF">2022-05-06T15:34:44Z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0x010100DDA6AF832888F24282EDBB3D0465965C</vt:lpwstr>
  </property>
</Properties>
</file>