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1\Desktop\Vefur\2.5.1\"/>
    </mc:Choice>
  </mc:AlternateContent>
  <xr:revisionPtr revIDLastSave="0" documentId="13_ncr:1_{D20DE970-C2A4-49C2-8B53-EE82B73B8427}" xr6:coauthVersionLast="45" xr6:coauthVersionMax="45" xr10:uidLastSave="{00000000-0000-0000-0000-000000000000}"/>
  <bookViews>
    <workbookView xWindow="-120" yWindow="-120" windowWidth="38640" windowHeight="21240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7" l="1"/>
  <c r="R12" i="7"/>
  <c r="R11" i="7"/>
  <c r="R10" i="7"/>
  <c r="R9" i="7"/>
  <c r="R8" i="7"/>
  <c r="R7" i="7"/>
  <c r="R6" i="7"/>
  <c r="R5" i="7"/>
  <c r="E101" i="3"/>
  <c r="S100" i="3"/>
  <c r="R100" i="3"/>
  <c r="Q100" i="3"/>
  <c r="J100" i="3"/>
  <c r="E100" i="3"/>
  <c r="S99" i="3"/>
  <c r="R99" i="3"/>
  <c r="Q99" i="3"/>
  <c r="J99" i="3"/>
  <c r="E99" i="3"/>
  <c r="S98" i="3"/>
  <c r="R98" i="3"/>
  <c r="Q98" i="3"/>
  <c r="J98" i="3"/>
  <c r="E98" i="3"/>
  <c r="S97" i="3"/>
  <c r="R97" i="3"/>
  <c r="Q97" i="3"/>
  <c r="J97" i="3"/>
  <c r="E97" i="3"/>
  <c r="S96" i="3"/>
  <c r="R96" i="3"/>
  <c r="Q96" i="3"/>
  <c r="J96" i="3"/>
  <c r="E96" i="3"/>
  <c r="S95" i="3"/>
  <c r="R95" i="3"/>
  <c r="Q95" i="3"/>
  <c r="J95" i="3"/>
  <c r="E95" i="3"/>
  <c r="S94" i="3"/>
  <c r="R94" i="3"/>
  <c r="Q94" i="3"/>
  <c r="J94" i="3"/>
  <c r="E94" i="3"/>
  <c r="S93" i="3"/>
  <c r="R93" i="3"/>
  <c r="Q93" i="3"/>
  <c r="J93" i="3"/>
  <c r="E93" i="3"/>
  <c r="S92" i="3"/>
  <c r="R92" i="3"/>
  <c r="Q92" i="3"/>
  <c r="J92" i="3"/>
  <c r="E92" i="3"/>
  <c r="S91" i="3"/>
  <c r="R91" i="3"/>
  <c r="Q91" i="3"/>
  <c r="J91" i="3"/>
  <c r="E91" i="3"/>
  <c r="S90" i="3"/>
  <c r="R90" i="3"/>
  <c r="Q90" i="3"/>
  <c r="J90" i="3"/>
  <c r="E90" i="3"/>
  <c r="S89" i="3"/>
  <c r="R89" i="3"/>
  <c r="Q89" i="3"/>
  <c r="J89" i="3"/>
  <c r="E89" i="3"/>
  <c r="S88" i="3"/>
  <c r="R88" i="3"/>
  <c r="Q88" i="3"/>
  <c r="J88" i="3"/>
  <c r="E88" i="3"/>
  <c r="S87" i="3"/>
  <c r="R87" i="3"/>
  <c r="Q87" i="3"/>
  <c r="J87" i="3"/>
  <c r="E87" i="3"/>
  <c r="S86" i="3"/>
  <c r="R86" i="3"/>
  <c r="P86" i="3"/>
  <c r="J86" i="3"/>
  <c r="E86" i="3"/>
  <c r="S85" i="3"/>
  <c r="R85" i="3"/>
  <c r="P85" i="3"/>
  <c r="J85" i="3"/>
  <c r="E85" i="3"/>
  <c r="S84" i="3"/>
  <c r="R84" i="3"/>
  <c r="Q84" i="3"/>
  <c r="J84" i="3"/>
  <c r="E84" i="3"/>
  <c r="S83" i="3"/>
  <c r="R83" i="3"/>
  <c r="Q83" i="3"/>
  <c r="J83" i="3"/>
  <c r="E83" i="3"/>
  <c r="S81" i="3"/>
  <c r="R81" i="3"/>
  <c r="Q81" i="3"/>
  <c r="J81" i="3"/>
  <c r="E81" i="3"/>
  <c r="S80" i="3"/>
  <c r="R80" i="3"/>
  <c r="Q80" i="3"/>
  <c r="J80" i="3"/>
  <c r="E80" i="3"/>
  <c r="S79" i="3"/>
  <c r="R79" i="3"/>
  <c r="Q79" i="3"/>
  <c r="J79" i="3"/>
  <c r="E79" i="3"/>
  <c r="S78" i="3"/>
  <c r="R78" i="3"/>
  <c r="P78" i="3"/>
  <c r="J78" i="3"/>
  <c r="E78" i="3"/>
  <c r="S77" i="3"/>
  <c r="R77" i="3"/>
  <c r="P77" i="3"/>
  <c r="J77" i="3"/>
  <c r="E77" i="3"/>
  <c r="S76" i="3"/>
  <c r="R76" i="3"/>
  <c r="P76" i="3"/>
  <c r="J76" i="3"/>
  <c r="E76" i="3"/>
  <c r="S75" i="3"/>
  <c r="R75" i="3"/>
  <c r="P75" i="3"/>
  <c r="J75" i="3"/>
  <c r="E75" i="3"/>
  <c r="S74" i="3"/>
  <c r="R74" i="3"/>
  <c r="S73" i="3"/>
  <c r="R73" i="3"/>
  <c r="P73" i="3"/>
  <c r="J73" i="3"/>
  <c r="E73" i="3"/>
  <c r="S72" i="3"/>
  <c r="R72" i="3"/>
  <c r="P72" i="3"/>
  <c r="J72" i="3"/>
  <c r="E72" i="3"/>
  <c r="S71" i="3"/>
  <c r="R71" i="3"/>
  <c r="S70" i="3"/>
  <c r="R70" i="3"/>
  <c r="P70" i="3"/>
  <c r="J70" i="3"/>
  <c r="E70" i="3"/>
  <c r="S69" i="3"/>
  <c r="R69" i="3"/>
  <c r="Q69" i="3"/>
  <c r="J69" i="3"/>
  <c r="E69" i="3"/>
  <c r="S68" i="3"/>
  <c r="R68" i="3"/>
  <c r="Q68" i="3"/>
  <c r="J68" i="3"/>
  <c r="E68" i="3"/>
  <c r="S67" i="3"/>
  <c r="R67" i="3"/>
  <c r="Q67" i="3"/>
  <c r="J67" i="3"/>
  <c r="E67" i="3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H58" i="7" s="1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C17" i="7"/>
  <c r="D17" i="7"/>
  <c r="E17" i="7"/>
  <c r="F17" i="7"/>
  <c r="G17" i="7"/>
  <c r="H17" i="7"/>
  <c r="C18" i="7"/>
  <c r="D18" i="7"/>
  <c r="E18" i="7"/>
  <c r="F18" i="7"/>
  <c r="G18" i="7"/>
  <c r="H18" i="7"/>
  <c r="C19" i="7"/>
  <c r="D19" i="7"/>
  <c r="E19" i="7"/>
  <c r="F19" i="7"/>
  <c r="G19" i="7"/>
  <c r="H19" i="7"/>
  <c r="C20" i="7"/>
  <c r="D20" i="7"/>
  <c r="E20" i="7"/>
  <c r="F20" i="7"/>
  <c r="G20" i="7"/>
  <c r="H20" i="7"/>
  <c r="C21" i="7"/>
  <c r="D21" i="7"/>
  <c r="E21" i="7"/>
  <c r="F21" i="7"/>
  <c r="G21" i="7"/>
  <c r="H21" i="7"/>
  <c r="C22" i="7"/>
  <c r="D22" i="7"/>
  <c r="E22" i="7"/>
  <c r="F22" i="7"/>
  <c r="G22" i="7"/>
  <c r="H22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6" i="7"/>
  <c r="D26" i="7"/>
  <c r="E26" i="7"/>
  <c r="F26" i="7"/>
  <c r="G26" i="7"/>
  <c r="H26" i="7"/>
  <c r="C27" i="7"/>
  <c r="D27" i="7"/>
  <c r="E27" i="7"/>
  <c r="F27" i="7"/>
  <c r="G27" i="7"/>
  <c r="H27" i="7"/>
  <c r="C28" i="7"/>
  <c r="D28" i="7"/>
  <c r="E28" i="7"/>
  <c r="F28" i="7"/>
  <c r="G28" i="7"/>
  <c r="H28" i="7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C36" i="7"/>
  <c r="D36" i="7"/>
  <c r="E36" i="7"/>
  <c r="F36" i="7"/>
  <c r="G36" i="7"/>
  <c r="H36" i="7"/>
  <c r="C37" i="7"/>
  <c r="D37" i="7"/>
  <c r="E37" i="7"/>
  <c r="F37" i="7"/>
  <c r="G37" i="7"/>
  <c r="H37" i="7"/>
  <c r="C38" i="7"/>
  <c r="D38" i="7"/>
  <c r="E38" i="7"/>
  <c r="F38" i="7"/>
  <c r="G38" i="7"/>
  <c r="H38" i="7"/>
  <c r="C39" i="7"/>
  <c r="D39" i="7"/>
  <c r="E39" i="7"/>
  <c r="F39" i="7"/>
  <c r="G39" i="7"/>
  <c r="H39" i="7"/>
  <c r="C40" i="7"/>
  <c r="D40" i="7"/>
  <c r="E40" i="7"/>
  <c r="F40" i="7"/>
  <c r="G40" i="7"/>
  <c r="H40" i="7"/>
  <c r="C41" i="7"/>
  <c r="D41" i="7"/>
  <c r="E41" i="7"/>
  <c r="F41" i="7"/>
  <c r="G41" i="7"/>
  <c r="H41" i="7"/>
  <c r="C42" i="7"/>
  <c r="D42" i="7"/>
  <c r="E42" i="7"/>
  <c r="F42" i="7"/>
  <c r="G42" i="7"/>
  <c r="H42" i="7"/>
  <c r="C43" i="7"/>
  <c r="D43" i="7"/>
  <c r="E43" i="7"/>
  <c r="F43" i="7"/>
  <c r="G43" i="7"/>
  <c r="H43" i="7"/>
  <c r="C44" i="7"/>
  <c r="D44" i="7"/>
  <c r="E44" i="7"/>
  <c r="F44" i="7"/>
  <c r="G44" i="7"/>
  <c r="H44" i="7"/>
  <c r="C45" i="7"/>
  <c r="D45" i="7"/>
  <c r="E45" i="7"/>
  <c r="F45" i="7"/>
  <c r="G45" i="7"/>
  <c r="H45" i="7"/>
  <c r="C46" i="7"/>
  <c r="D46" i="7"/>
  <c r="E46" i="7"/>
  <c r="F46" i="7"/>
  <c r="G46" i="7"/>
  <c r="H46" i="7"/>
  <c r="C47" i="7"/>
  <c r="D47" i="7"/>
  <c r="E47" i="7"/>
  <c r="F47" i="7"/>
  <c r="G47" i="7"/>
  <c r="H47" i="7"/>
  <c r="C48" i="7"/>
  <c r="D48" i="7"/>
  <c r="E48" i="7"/>
  <c r="F48" i="7"/>
  <c r="G48" i="7"/>
  <c r="H48" i="7"/>
  <c r="C49" i="7"/>
  <c r="D49" i="7"/>
  <c r="E49" i="7"/>
  <c r="F49" i="7"/>
  <c r="G49" i="7"/>
  <c r="H49" i="7"/>
  <c r="C50" i="7"/>
  <c r="D50" i="7"/>
  <c r="E50" i="7"/>
  <c r="F50" i="7"/>
  <c r="G50" i="7"/>
  <c r="H50" i="7"/>
  <c r="C51" i="7"/>
  <c r="D51" i="7"/>
  <c r="E51" i="7"/>
  <c r="F51" i="7"/>
  <c r="G51" i="7"/>
  <c r="H51" i="7"/>
  <c r="C52" i="7"/>
  <c r="D52" i="7"/>
  <c r="E52" i="7"/>
  <c r="F52" i="7"/>
  <c r="G52" i="7"/>
  <c r="H52" i="7"/>
  <c r="C53" i="7"/>
  <c r="D53" i="7"/>
  <c r="E53" i="7"/>
  <c r="F53" i="7"/>
  <c r="G53" i="7"/>
  <c r="H53" i="7"/>
  <c r="C54" i="7"/>
  <c r="D54" i="7"/>
  <c r="E54" i="7"/>
  <c r="F54" i="7"/>
  <c r="G54" i="7"/>
  <c r="H54" i="7"/>
  <c r="C55" i="7"/>
  <c r="D55" i="7"/>
  <c r="E55" i="7"/>
  <c r="F55" i="7"/>
  <c r="G55" i="7"/>
  <c r="H55" i="7"/>
  <c r="C56" i="7"/>
  <c r="D56" i="7"/>
  <c r="E56" i="7"/>
  <c r="F56" i="7"/>
  <c r="G56" i="7"/>
  <c r="H56" i="7"/>
  <c r="C57" i="7"/>
  <c r="D57" i="7"/>
  <c r="E57" i="7"/>
  <c r="F57" i="7"/>
  <c r="G57" i="7"/>
  <c r="H57" i="7"/>
  <c r="C58" i="7"/>
  <c r="D58" i="7"/>
  <c r="E58" i="7"/>
  <c r="F58" i="7"/>
  <c r="G58" i="7"/>
  <c r="H5" i="7"/>
  <c r="G5" i="7"/>
  <c r="F5" i="7"/>
  <c r="E5" i="7"/>
  <c r="D5" i="7"/>
  <c r="C5" i="7"/>
  <c r="O1" i="8" l="1"/>
  <c r="A1" i="8"/>
  <c r="K1" i="7"/>
  <c r="A1" i="7"/>
  <c r="M1" i="3" l="1"/>
</calcChain>
</file>

<file path=xl/sharedStrings.xml><?xml version="1.0" encoding="utf-8"?>
<sst xmlns="http://schemas.openxmlformats.org/spreadsheetml/2006/main" count="108" uniqueCount="93">
  <si>
    <t>2.5.1 - Hreindýr</t>
  </si>
  <si>
    <t>1965-2019</t>
  </si>
  <si>
    <t>Múli</t>
  </si>
  <si>
    <t>Undir Fellum</t>
  </si>
  <si>
    <t>Vesturöræfi</t>
  </si>
  <si>
    <t>Fljótsdalsheiði</t>
  </si>
  <si>
    <t>Vestan Jöklu</t>
  </si>
  <si>
    <t>Óskipt</t>
  </si>
  <si>
    <t>Norðan Jökuldals</t>
  </si>
  <si>
    <t>Column1</t>
  </si>
  <si>
    <t>Ár</t>
  </si>
  <si>
    <t>3. ára keðjumeðaltöl</t>
  </si>
  <si>
    <t>E of Mt Snæfell</t>
  </si>
  <si>
    <t>Austurheiðar</t>
  </si>
  <si>
    <t>V Jöklu</t>
  </si>
  <si>
    <t>Jökuldalsheiði</t>
  </si>
  <si>
    <t>1965-1969</t>
  </si>
  <si>
    <t>1969-1973</t>
  </si>
  <si>
    <t>1974-1978</t>
  </si>
  <si>
    <t>1979-1983</t>
  </si>
  <si>
    <t>1984-1988</t>
  </si>
  <si>
    <t>1989-1993</t>
  </si>
  <si>
    <t>1994-1998</t>
  </si>
  <si>
    <t>1999-2003</t>
  </si>
  <si>
    <t>2004-2008</t>
  </si>
  <si>
    <t>2009-20013</t>
  </si>
  <si>
    <t>Samtals</t>
  </si>
  <si>
    <t>Snæfellsöræfi 2011 til 2019</t>
  </si>
  <si>
    <t> Múli</t>
  </si>
  <si>
    <t> Undir Fellum</t>
  </si>
  <si>
    <t> Vesturöræfi</t>
  </si>
  <si>
    <t> 278</t>
  </si>
  <si>
    <t> 42</t>
  </si>
  <si>
    <t> 239</t>
  </si>
  <si>
    <t> 50</t>
  </si>
  <si>
    <t> 261</t>
  </si>
  <si>
    <t> 0</t>
  </si>
  <si>
    <t>Undir Fellum &amp; Múli</t>
  </si>
  <si>
    <t>Kringilsár- &amp; Sauðárrani</t>
  </si>
  <si>
    <t xml:space="preserve">Norðurheiðar </t>
  </si>
  <si>
    <t>Suðurfell &amp; Austurheiðar</t>
  </si>
  <si>
    <t>Meðaltal áranna</t>
  </si>
  <si>
    <t>3. ára keðjumeðaltal</t>
  </si>
  <si>
    <t>Kringilsárrani</t>
  </si>
  <si>
    <t>Sauðafell</t>
  </si>
  <si>
    <t>♀/vetr.</t>
  </si>
  <si>
    <t>Kálfar</t>
  </si>
  <si>
    <t>♂</t>
  </si>
  <si>
    <t>∑</t>
  </si>
  <si>
    <t>Fullorðin/vetrungar</t>
  </si>
  <si>
    <t>Kýr/vetrungar</t>
  </si>
  <si>
    <t>Tarfar</t>
  </si>
  <si>
    <t>26.7.1979</t>
  </si>
  <si>
    <t>29.7.1980</t>
  </si>
  <si>
    <t>11.7.1981</t>
  </si>
  <si>
    <t>12.7.1982</t>
  </si>
  <si>
    <t>3.7.1984</t>
  </si>
  <si>
    <t>7.7.1985</t>
  </si>
  <si>
    <t>9.7.1987</t>
  </si>
  <si>
    <t>18.7.1988</t>
  </si>
  <si>
    <t>17.7.1989</t>
  </si>
  <si>
    <t>14.7.1990</t>
  </si>
  <si>
    <t>5.7.1991</t>
  </si>
  <si>
    <t>7.7.1992</t>
  </si>
  <si>
    <t>5.7.1993</t>
  </si>
  <si>
    <t>4.7.1995</t>
  </si>
  <si>
    <t>7.7.1996</t>
  </si>
  <si>
    <t>7.7.1997</t>
  </si>
  <si>
    <t>6.7.1998</t>
  </si>
  <si>
    <t>6.7.1999</t>
  </si>
  <si>
    <t>10.7.2000</t>
  </si>
  <si>
    <t>5.8.2001</t>
  </si>
  <si>
    <t>5.7.2002</t>
  </si>
  <si>
    <t>12.7.2003</t>
  </si>
  <si>
    <t>5.7.2004</t>
  </si>
  <si>
    <t>28.6.2005</t>
  </si>
  <si>
    <t>6.7.2006</t>
  </si>
  <si>
    <t>9.7.2007</t>
  </si>
  <si>
    <t>5.7.2008</t>
  </si>
  <si>
    <t>8.7.2009</t>
  </si>
  <si>
    <t>11.7.2010</t>
  </si>
  <si>
    <t>1.7.2011</t>
  </si>
  <si>
    <t>27.6.2012</t>
  </si>
  <si>
    <t>9.7.2013</t>
  </si>
  <si>
    <t>9.7.2014</t>
  </si>
  <si>
    <t>17.7.2015</t>
  </si>
  <si>
    <t>♀/vetr.3</t>
  </si>
  <si>
    <t>Kálfar4</t>
  </si>
  <si>
    <t>♂5</t>
  </si>
  <si>
    <t>∑6</t>
  </si>
  <si>
    <t>Dagsetning</t>
  </si>
  <si>
    <t>V. Hálslóns til 2019</t>
  </si>
  <si>
    <t>Grunnástand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</si>
</sst>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/>
  </cellXfs>
  <cellStyles count="2">
    <cellStyle name="Normal" xfId="0" builtinId="0"/>
    <cellStyle name="Normal 3" xfId="1" xr:uid="{377293A3-1ACB-408D-99D2-04C482BB9145}"/>
  </cellStyles>
  <dxfs count="24">
    <dxf>
      <numFmt numFmtId="1" formatCode="0"/>
      <alignment horizont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numFmt numFmtId="1" formatCode="0"/>
      <alignment horizontal="center" vertic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Keðjumeðaltöl 3ja ára tímabila byggð á sumartalningum Snæfellshjarðar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Úrvinnsla!$C$4</c:f>
              <c:strCache>
                <c:ptCount val="1"/>
                <c:pt idx="0">
                  <c:v>Undir Fellum &amp; Múli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Úrvinnsla!$B$5:$B$58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Úrvinnsla!$C$5:$C$58</c:f>
              <c:numCache>
                <c:formatCode>0</c:formatCode>
                <c:ptCount val="54"/>
                <c:pt idx="0">
                  <c:v>729</c:v>
                </c:pt>
                <c:pt idx="1">
                  <c:v>610</c:v>
                </c:pt>
                <c:pt idx="2">
                  <c:v>446</c:v>
                </c:pt>
                <c:pt idx="3">
                  <c:v>494</c:v>
                </c:pt>
                <c:pt idx="4">
                  <c:v>411.66666666666669</c:v>
                </c:pt>
                <c:pt idx="5">
                  <c:v>546</c:v>
                </c:pt>
                <c:pt idx="6">
                  <c:v>590.66666666666663</c:v>
                </c:pt>
                <c:pt idx="7">
                  <c:v>907.33333333333337</c:v>
                </c:pt>
                <c:pt idx="8">
                  <c:v>698.33333333333337</c:v>
                </c:pt>
                <c:pt idx="9">
                  <c:v>522.66666666666663</c:v>
                </c:pt>
                <c:pt idx="10">
                  <c:v>140.66666666666666</c:v>
                </c:pt>
                <c:pt idx="11">
                  <c:v>135.33333333333334</c:v>
                </c:pt>
                <c:pt idx="12">
                  <c:v>56</c:v>
                </c:pt>
                <c:pt idx="13">
                  <c:v>104.33333333333333</c:v>
                </c:pt>
                <c:pt idx="14">
                  <c:v>88.333333333333329</c:v>
                </c:pt>
                <c:pt idx="15">
                  <c:v>80.666666666666671</c:v>
                </c:pt>
                <c:pt idx="16">
                  <c:v>32.333333333333336</c:v>
                </c:pt>
                <c:pt idx="17">
                  <c:v>11.333333333333334</c:v>
                </c:pt>
                <c:pt idx="18">
                  <c:v>101</c:v>
                </c:pt>
                <c:pt idx="19">
                  <c:v>101</c:v>
                </c:pt>
                <c:pt idx="20">
                  <c:v>102.33333333333333</c:v>
                </c:pt>
                <c:pt idx="21">
                  <c:v>113.66666666666667</c:v>
                </c:pt>
                <c:pt idx="22">
                  <c:v>163.66666666666666</c:v>
                </c:pt>
                <c:pt idx="23">
                  <c:v>221</c:v>
                </c:pt>
                <c:pt idx="24">
                  <c:v>141.33333333333334</c:v>
                </c:pt>
                <c:pt idx="25">
                  <c:v>234.66666666666666</c:v>
                </c:pt>
                <c:pt idx="26">
                  <c:v>392.33333333333331</c:v>
                </c:pt>
                <c:pt idx="27">
                  <c:v>565.66666666666663</c:v>
                </c:pt>
                <c:pt idx="28">
                  <c:v>587</c:v>
                </c:pt>
                <c:pt idx="29">
                  <c:v>392.33333333333331</c:v>
                </c:pt>
                <c:pt idx="30">
                  <c:v>253.66666666666666</c:v>
                </c:pt>
                <c:pt idx="31">
                  <c:v>137.33333333333334</c:v>
                </c:pt>
                <c:pt idx="32">
                  <c:v>158.66666666666666</c:v>
                </c:pt>
                <c:pt idx="33">
                  <c:v>133.33333333333334</c:v>
                </c:pt>
                <c:pt idx="34">
                  <c:v>85</c:v>
                </c:pt>
                <c:pt idx="35">
                  <c:v>96.333333333333329</c:v>
                </c:pt>
                <c:pt idx="36">
                  <c:v>66.333333333333329</c:v>
                </c:pt>
                <c:pt idx="37">
                  <c:v>88</c:v>
                </c:pt>
                <c:pt idx="38">
                  <c:v>91</c:v>
                </c:pt>
                <c:pt idx="39">
                  <c:v>105.66666666666667</c:v>
                </c:pt>
                <c:pt idx="40">
                  <c:v>89.666666666666671</c:v>
                </c:pt>
                <c:pt idx="41">
                  <c:v>34.666666666666664</c:v>
                </c:pt>
                <c:pt idx="42">
                  <c:v>83.666666666666671</c:v>
                </c:pt>
                <c:pt idx="43">
                  <c:v>102.33333333333333</c:v>
                </c:pt>
                <c:pt idx="44">
                  <c:v>182</c:v>
                </c:pt>
                <c:pt idx="45">
                  <c:v>340.66666666666669</c:v>
                </c:pt>
                <c:pt idx="46">
                  <c:v>423</c:v>
                </c:pt>
                <c:pt idx="47">
                  <c:v>426</c:v>
                </c:pt>
                <c:pt idx="48">
                  <c:v>290</c:v>
                </c:pt>
                <c:pt idx="49">
                  <c:v>326</c:v>
                </c:pt>
                <c:pt idx="50">
                  <c:v>249.66666666666666</c:v>
                </c:pt>
                <c:pt idx="51">
                  <c:v>197.33333333333334</c:v>
                </c:pt>
                <c:pt idx="52">
                  <c:v>140.66666666666666</c:v>
                </c:pt>
                <c:pt idx="53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8-49C4-B65B-72FF5B7EFDE5}"/>
            </c:ext>
          </c:extLst>
        </c:ser>
        <c:ser>
          <c:idx val="1"/>
          <c:order val="1"/>
          <c:tx>
            <c:strRef>
              <c:f>Úrvinnsla!$D$4</c:f>
              <c:strCache>
                <c:ptCount val="1"/>
                <c:pt idx="0">
                  <c:v>Vesturöræfi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Úrvinnsla!$B$5:$B$58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Úrvinnsla!$D$5:$D$58</c:f>
              <c:numCache>
                <c:formatCode>0</c:formatCode>
                <c:ptCount val="54"/>
                <c:pt idx="0">
                  <c:v>1088.6666666666667</c:v>
                </c:pt>
                <c:pt idx="1">
                  <c:v>1308.6666666666667</c:v>
                </c:pt>
                <c:pt idx="2">
                  <c:v>1583.3333333333333</c:v>
                </c:pt>
                <c:pt idx="3">
                  <c:v>1432.3333333333333</c:v>
                </c:pt>
                <c:pt idx="4">
                  <c:v>840</c:v>
                </c:pt>
                <c:pt idx="5">
                  <c:v>805.66666666666663</c:v>
                </c:pt>
                <c:pt idx="6">
                  <c:v>1189</c:v>
                </c:pt>
                <c:pt idx="7">
                  <c:v>1532.3333333333333</c:v>
                </c:pt>
                <c:pt idx="8">
                  <c:v>1084.6666666666667</c:v>
                </c:pt>
                <c:pt idx="9">
                  <c:v>1505.6666666666667</c:v>
                </c:pt>
                <c:pt idx="10">
                  <c:v>1158.6666666666667</c:v>
                </c:pt>
                <c:pt idx="11">
                  <c:v>1472.6666666666667</c:v>
                </c:pt>
                <c:pt idx="12">
                  <c:v>1045.6666666666667</c:v>
                </c:pt>
                <c:pt idx="13">
                  <c:v>1347</c:v>
                </c:pt>
                <c:pt idx="14">
                  <c:v>1286.6666666666667</c:v>
                </c:pt>
                <c:pt idx="15">
                  <c:v>1079</c:v>
                </c:pt>
                <c:pt idx="16">
                  <c:v>777.66666666666663</c:v>
                </c:pt>
                <c:pt idx="17">
                  <c:v>631</c:v>
                </c:pt>
                <c:pt idx="18">
                  <c:v>454</c:v>
                </c:pt>
                <c:pt idx="19">
                  <c:v>454</c:v>
                </c:pt>
                <c:pt idx="20">
                  <c:v>479.33333333333331</c:v>
                </c:pt>
                <c:pt idx="21">
                  <c:v>541.66666666666663</c:v>
                </c:pt>
                <c:pt idx="22">
                  <c:v>853.66666666666663</c:v>
                </c:pt>
                <c:pt idx="23">
                  <c:v>956</c:v>
                </c:pt>
                <c:pt idx="24">
                  <c:v>1147.3333333333333</c:v>
                </c:pt>
                <c:pt idx="25">
                  <c:v>1120.6666666666667</c:v>
                </c:pt>
                <c:pt idx="26">
                  <c:v>924.66666666666663</c:v>
                </c:pt>
                <c:pt idx="27">
                  <c:v>665.66666666666663</c:v>
                </c:pt>
                <c:pt idx="28">
                  <c:v>514.33333333333337</c:v>
                </c:pt>
                <c:pt idx="29">
                  <c:v>466</c:v>
                </c:pt>
                <c:pt idx="30">
                  <c:v>578.66666666666663</c:v>
                </c:pt>
                <c:pt idx="31">
                  <c:v>903.66666666666663</c:v>
                </c:pt>
                <c:pt idx="32">
                  <c:v>1151</c:v>
                </c:pt>
                <c:pt idx="33">
                  <c:v>1370.3333333333333</c:v>
                </c:pt>
                <c:pt idx="34">
                  <c:v>911.33333333333337</c:v>
                </c:pt>
                <c:pt idx="35">
                  <c:v>699</c:v>
                </c:pt>
                <c:pt idx="36">
                  <c:v>170.33333333333334</c:v>
                </c:pt>
                <c:pt idx="37">
                  <c:v>178.33333333333334</c:v>
                </c:pt>
                <c:pt idx="38">
                  <c:v>128.66666666666666</c:v>
                </c:pt>
                <c:pt idx="39">
                  <c:v>285.66666666666669</c:v>
                </c:pt>
                <c:pt idx="40">
                  <c:v>278.33333333333331</c:v>
                </c:pt>
                <c:pt idx="41">
                  <c:v>168</c:v>
                </c:pt>
                <c:pt idx="42">
                  <c:v>97.333333333333329</c:v>
                </c:pt>
                <c:pt idx="43">
                  <c:v>172</c:v>
                </c:pt>
                <c:pt idx="44">
                  <c:v>287</c:v>
                </c:pt>
                <c:pt idx="45">
                  <c:v>294.33333333333331</c:v>
                </c:pt>
                <c:pt idx="46">
                  <c:v>342.66666666666669</c:v>
                </c:pt>
                <c:pt idx="47">
                  <c:v>403.66666666666669</c:v>
                </c:pt>
                <c:pt idx="48">
                  <c:v>462</c:v>
                </c:pt>
                <c:pt idx="49">
                  <c:v>572.33333333333337</c:v>
                </c:pt>
                <c:pt idx="50">
                  <c:v>859</c:v>
                </c:pt>
                <c:pt idx="51">
                  <c:v>1077.6666666666667</c:v>
                </c:pt>
                <c:pt idx="52">
                  <c:v>1159</c:v>
                </c:pt>
                <c:pt idx="5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8-49C4-B65B-72FF5B7EFDE5}"/>
            </c:ext>
          </c:extLst>
        </c:ser>
        <c:ser>
          <c:idx val="2"/>
          <c:order val="2"/>
          <c:tx>
            <c:strRef>
              <c:f>Úrvinnsla!$E$4</c:f>
              <c:strCache>
                <c:ptCount val="1"/>
                <c:pt idx="0">
                  <c:v>Fljótsdalsheiði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Úrvinnsla!$B$5:$B$58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Úrvinnsla!$E$5:$E$58</c:f>
              <c:numCache>
                <c:formatCode>0</c:formatCode>
                <c:ptCount val="54"/>
                <c:pt idx="0">
                  <c:v>400.66666666666669</c:v>
                </c:pt>
                <c:pt idx="1">
                  <c:v>406.66666666666669</c:v>
                </c:pt>
                <c:pt idx="2">
                  <c:v>460.33333333333331</c:v>
                </c:pt>
                <c:pt idx="3">
                  <c:v>519.66666666666663</c:v>
                </c:pt>
                <c:pt idx="4">
                  <c:v>847</c:v>
                </c:pt>
                <c:pt idx="5">
                  <c:v>784.33333333333337</c:v>
                </c:pt>
                <c:pt idx="6">
                  <c:v>496</c:v>
                </c:pt>
                <c:pt idx="7">
                  <c:v>114</c:v>
                </c:pt>
                <c:pt idx="8">
                  <c:v>602.66666666666663</c:v>
                </c:pt>
                <c:pt idx="9">
                  <c:v>545.66666666666663</c:v>
                </c:pt>
                <c:pt idx="10">
                  <c:v>545.66666666666663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456</c:v>
                </c:pt>
                <c:pt idx="36">
                  <c:v>993.66666666666663</c:v>
                </c:pt>
                <c:pt idx="37">
                  <c:v>1660.3333333333333</c:v>
                </c:pt>
                <c:pt idx="38">
                  <c:v>1779</c:v>
                </c:pt>
                <c:pt idx="39">
                  <c:v>1950</c:v>
                </c:pt>
                <c:pt idx="40">
                  <c:v>2124.6666666666665</c:v>
                </c:pt>
                <c:pt idx="41">
                  <c:v>2314.3333333333335</c:v>
                </c:pt>
                <c:pt idx="42">
                  <c:v>1978.6666666666667</c:v>
                </c:pt>
                <c:pt idx="43">
                  <c:v>1527</c:v>
                </c:pt>
                <c:pt idx="44">
                  <c:v>762.66666666666663</c:v>
                </c:pt>
                <c:pt idx="45">
                  <c:v>389.66666666666669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</c:v>
                </c:pt>
                <c:pt idx="53">
                  <c:v>95.666666666666671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8-49C4-B65B-72FF5B7EFDE5}"/>
            </c:ext>
          </c:extLst>
        </c:ser>
        <c:ser>
          <c:idx val="3"/>
          <c:order val="3"/>
          <c:tx>
            <c:strRef>
              <c:f>Úrvinnsla!$F$4</c:f>
              <c:strCache>
                <c:ptCount val="1"/>
                <c:pt idx="0">
                  <c:v>Suðurfell &amp; Austurheiðar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Úrvinnsla!$B$5:$B$58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Úrvinnsla!$F$5:$F$58</c:f>
              <c:numCache>
                <c:formatCode>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69</c:v>
                </c:pt>
                <c:pt idx="45">
                  <c:v>228.33333333333334</c:v>
                </c:pt>
                <c:pt idx="46">
                  <c:v>497</c:v>
                </c:pt>
                <c:pt idx="47">
                  <c:v>558.66666666666663</c:v>
                </c:pt>
                <c:pt idx="48">
                  <c:v>702.66666666666663</c:v>
                </c:pt>
                <c:pt idx="49">
                  <c:v>508.33333333333331</c:v>
                </c:pt>
                <c:pt idx="50">
                  <c:v>542</c:v>
                </c:pt>
                <c:pt idx="51">
                  <c:v>297</c:v>
                </c:pt>
                <c:pt idx="52">
                  <c:v>260</c:v>
                </c:pt>
                <c:pt idx="5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08-49C4-B65B-72FF5B7EFDE5}"/>
            </c:ext>
          </c:extLst>
        </c:ser>
        <c:ser>
          <c:idx val="4"/>
          <c:order val="4"/>
          <c:tx>
            <c:strRef>
              <c:f>Úrvinnsla!$G$4</c:f>
              <c:strCache>
                <c:ptCount val="1"/>
                <c:pt idx="0">
                  <c:v>Kringilsár- &amp; Sauðárrani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Úrvinnsla!$B$5:$B$58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Úrvinnsla!$G$5:$G$58</c:f>
              <c:numCache>
                <c:formatCode>0</c:formatCode>
                <c:ptCount val="54"/>
                <c:pt idx="0">
                  <c:v>107.33333333333333</c:v>
                </c:pt>
                <c:pt idx="1">
                  <c:v>187</c:v>
                </c:pt>
                <c:pt idx="2">
                  <c:v>203.33333333333334</c:v>
                </c:pt>
                <c:pt idx="3">
                  <c:v>194</c:v>
                </c:pt>
                <c:pt idx="4">
                  <c:v>210.33333333333334</c:v>
                </c:pt>
                <c:pt idx="5">
                  <c:v>240.66666666666666</c:v>
                </c:pt>
                <c:pt idx="6">
                  <c:v>360</c:v>
                </c:pt>
                <c:pt idx="7">
                  <c:v>385</c:v>
                </c:pt>
                <c:pt idx="8">
                  <c:v>419</c:v>
                </c:pt>
                <c:pt idx="9">
                  <c:v>372.33333333333331</c:v>
                </c:pt>
                <c:pt idx="10">
                  <c:v>226</c:v>
                </c:pt>
                <c:pt idx="11">
                  <c:v>124.66666666666667</c:v>
                </c:pt>
                <c:pt idx="12">
                  <c:v>251.33333333333334</c:v>
                </c:pt>
                <c:pt idx="13">
                  <c:v>332</c:v>
                </c:pt>
                <c:pt idx="14">
                  <c:v>488</c:v>
                </c:pt>
                <c:pt idx="15">
                  <c:v>441.33333333333331</c:v>
                </c:pt>
                <c:pt idx="16">
                  <c:v>360.66666666666669</c:v>
                </c:pt>
                <c:pt idx="17">
                  <c:v>261.33333333333331</c:v>
                </c:pt>
                <c:pt idx="18">
                  <c:v>170.33333333333334</c:v>
                </c:pt>
                <c:pt idx="19">
                  <c:v>170.33333333333334</c:v>
                </c:pt>
                <c:pt idx="20">
                  <c:v>180.33333333333334</c:v>
                </c:pt>
                <c:pt idx="21">
                  <c:v>258</c:v>
                </c:pt>
                <c:pt idx="22">
                  <c:v>343</c:v>
                </c:pt>
                <c:pt idx="23">
                  <c:v>372.33333333333331</c:v>
                </c:pt>
                <c:pt idx="24">
                  <c:v>351</c:v>
                </c:pt>
                <c:pt idx="25">
                  <c:v>325.66666666666669</c:v>
                </c:pt>
                <c:pt idx="26">
                  <c:v>200</c:v>
                </c:pt>
                <c:pt idx="27">
                  <c:v>122</c:v>
                </c:pt>
                <c:pt idx="28">
                  <c:v>95.333333333333329</c:v>
                </c:pt>
                <c:pt idx="29">
                  <c:v>119.33333333333333</c:v>
                </c:pt>
                <c:pt idx="30">
                  <c:v>134.33333333333334</c:v>
                </c:pt>
                <c:pt idx="31">
                  <c:v>153.33333333333334</c:v>
                </c:pt>
                <c:pt idx="32">
                  <c:v>158.33333333333334</c:v>
                </c:pt>
                <c:pt idx="33">
                  <c:v>176</c:v>
                </c:pt>
                <c:pt idx="34">
                  <c:v>124</c:v>
                </c:pt>
                <c:pt idx="35">
                  <c:v>146.33333333333334</c:v>
                </c:pt>
                <c:pt idx="36">
                  <c:v>151.66666666666666</c:v>
                </c:pt>
                <c:pt idx="37">
                  <c:v>221.33333333333334</c:v>
                </c:pt>
                <c:pt idx="38">
                  <c:v>214</c:v>
                </c:pt>
                <c:pt idx="39">
                  <c:v>233</c:v>
                </c:pt>
                <c:pt idx="40">
                  <c:v>249</c:v>
                </c:pt>
                <c:pt idx="41">
                  <c:v>248.33333333333334</c:v>
                </c:pt>
                <c:pt idx="42">
                  <c:v>332</c:v>
                </c:pt>
                <c:pt idx="43">
                  <c:v>332.33333333333331</c:v>
                </c:pt>
                <c:pt idx="44">
                  <c:v>284</c:v>
                </c:pt>
                <c:pt idx="45">
                  <c:v>182</c:v>
                </c:pt>
                <c:pt idx="46">
                  <c:v>109</c:v>
                </c:pt>
                <c:pt idx="47">
                  <c:v>103.66666666666667</c:v>
                </c:pt>
                <c:pt idx="48">
                  <c:v>25</c:v>
                </c:pt>
                <c:pt idx="49">
                  <c:v>20.666666666666668</c:v>
                </c:pt>
                <c:pt idx="50">
                  <c:v>15.333333333333334</c:v>
                </c:pt>
                <c:pt idx="51">
                  <c:v>23.666666666666668</c:v>
                </c:pt>
                <c:pt idx="52">
                  <c:v>22.666666666666668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8-49C4-B65B-72FF5B7EFDE5}"/>
            </c:ext>
          </c:extLst>
        </c:ser>
        <c:ser>
          <c:idx val="5"/>
          <c:order val="5"/>
          <c:tx>
            <c:strRef>
              <c:f>Úrvinnsla!$H$4</c:f>
              <c:strCache>
                <c:ptCount val="1"/>
                <c:pt idx="0">
                  <c:v>Norðurheiðar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Úrvinnsla!$B$5:$B$58</c:f>
              <c:numCache>
                <c:formatCode>General</c:formatCode>
                <c:ptCount val="54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</c:numCache>
            </c:numRef>
          </c:cat>
          <c:val>
            <c:numRef>
              <c:f>Úrvinnsla!$H$5:$H$58</c:f>
              <c:numCache>
                <c:formatCode>0</c:formatCode>
                <c:ptCount val="54"/>
                <c:pt idx="0">
                  <c:v>17</c:v>
                </c:pt>
                <c:pt idx="1">
                  <c:v>7.666666666666667</c:v>
                </c:pt>
                <c:pt idx="2">
                  <c:v>3</c:v>
                </c:pt>
                <c:pt idx="3">
                  <c:v>0</c:v>
                </c:pt>
                <c:pt idx="4">
                  <c:v>2.6666666666666665</c:v>
                </c:pt>
                <c:pt idx="5">
                  <c:v>19.666666666666668</c:v>
                </c:pt>
                <c:pt idx="6">
                  <c:v>36.666666666666664</c:v>
                </c:pt>
                <c:pt idx="7">
                  <c:v>65</c:v>
                </c:pt>
                <c:pt idx="8">
                  <c:v>48</c:v>
                </c:pt>
                <c:pt idx="9">
                  <c:v>54.333333333333336</c:v>
                </c:pt>
                <c:pt idx="10">
                  <c:v>23.333333333333332</c:v>
                </c:pt>
                <c:pt idx="11">
                  <c:v>44</c:v>
                </c:pt>
                <c:pt idx="12">
                  <c:v>42</c:v>
                </c:pt>
                <c:pt idx="13">
                  <c:v>42</c:v>
                </c:pt>
                <c:pt idx="14">
                  <c:v>27.666666666666668</c:v>
                </c:pt>
                <c:pt idx="15">
                  <c:v>11.666666666666666</c:v>
                </c:pt>
                <c:pt idx="16">
                  <c:v>11.666666666666666</c:v>
                </c:pt>
                <c:pt idx="17">
                  <c:v>7</c:v>
                </c:pt>
                <c:pt idx="18">
                  <c:v>1.6666666666666667</c:v>
                </c:pt>
                <c:pt idx="19">
                  <c:v>1.6666666666666667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8.6666666666666661</c:v>
                </c:pt>
                <c:pt idx="25">
                  <c:v>8.6666666666666661</c:v>
                </c:pt>
                <c:pt idx="26">
                  <c:v>8.6666666666666661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122.66666666666667</c:v>
                </c:pt>
                <c:pt idx="41">
                  <c:v>265.33333333333331</c:v>
                </c:pt>
                <c:pt idx="42">
                  <c:v>319</c:v>
                </c:pt>
                <c:pt idx="43">
                  <c:v>360.33333333333331</c:v>
                </c:pt>
                <c:pt idx="44">
                  <c:v>450.33333333333331</c:v>
                </c:pt>
                <c:pt idx="45">
                  <c:v>609.66666666666663</c:v>
                </c:pt>
                <c:pt idx="46">
                  <c:v>724.33333333333337</c:v>
                </c:pt>
                <c:pt idx="47">
                  <c:v>846.66666666666663</c:v>
                </c:pt>
                <c:pt idx="48">
                  <c:v>1008.6666666666666</c:v>
                </c:pt>
                <c:pt idx="49">
                  <c:v>1138.3333333333333</c:v>
                </c:pt>
                <c:pt idx="50">
                  <c:v>1191.6666666666667</c:v>
                </c:pt>
                <c:pt idx="51">
                  <c:v>1231.6666666666667</c:v>
                </c:pt>
                <c:pt idx="52">
                  <c:v>1204.3333333333333</c:v>
                </c:pt>
                <c:pt idx="53">
                  <c:v>1720.3333333333333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08-49C4-B65B-72FF5B7E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7120"/>
        <c:axId val="306923200"/>
      </c:areaChart>
      <c:catAx>
        <c:axId val="71766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3. ára keðjumeðaltöl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06923200"/>
        <c:crosses val="autoZero"/>
        <c:auto val="1"/>
        <c:lblAlgn val="ctr"/>
        <c:lblOffset val="100"/>
        <c:noMultiLvlLbl val="0"/>
      </c:catAx>
      <c:valAx>
        <c:axId val="3069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í júlí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7667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hreindýra úr Snæfellshjörð vestan Hálslóns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Frumgögn!$P$66</c:f>
              <c:strCache>
                <c:ptCount val="1"/>
                <c:pt idx="0">
                  <c:v>Fullorðin/vetrungar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Frumgögn!$O$67:$O$107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cat>
          <c:val>
            <c:numRef>
              <c:f>Frumgögn!$P$67:$P$107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321</c:v>
                </c:pt>
                <c:pt idx="4">
                  <c:v>0</c:v>
                </c:pt>
                <c:pt idx="5">
                  <c:v>121</c:v>
                </c:pt>
                <c:pt idx="6">
                  <c:v>123</c:v>
                </c:pt>
                <c:pt idx="7">
                  <c:v>0</c:v>
                </c:pt>
                <c:pt idx="8">
                  <c:v>238</c:v>
                </c:pt>
                <c:pt idx="9">
                  <c:v>289</c:v>
                </c:pt>
                <c:pt idx="10">
                  <c:v>171</c:v>
                </c:pt>
                <c:pt idx="11">
                  <c:v>292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</c:v>
                </c:pt>
                <c:pt idx="16">
                  <c:v>0</c:v>
                </c:pt>
                <c:pt idx="17">
                  <c:v>0</c:v>
                </c:pt>
                <c:pt idx="18">
                  <c:v>103</c:v>
                </c:pt>
                <c:pt idx="19">
                  <c:v>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E-482B-B250-8B2CFBDF2061}"/>
            </c:ext>
          </c:extLst>
        </c:ser>
        <c:ser>
          <c:idx val="2"/>
          <c:order val="1"/>
          <c:tx>
            <c:strRef>
              <c:f>Frumgögn!$Q$66</c:f>
              <c:strCache>
                <c:ptCount val="1"/>
                <c:pt idx="0">
                  <c:v>Kýr/vetrungar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Frumgögn!$O$67:$O$107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cat>
          <c:val>
            <c:numRef>
              <c:f>Frumgögn!$Q$67:$Q$107</c:f>
              <c:numCache>
                <c:formatCode>General</c:formatCode>
                <c:ptCount val="41"/>
                <c:pt idx="0">
                  <c:v>372</c:v>
                </c:pt>
                <c:pt idx="1">
                  <c:v>142</c:v>
                </c:pt>
                <c:pt idx="2">
                  <c:v>436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213</c:v>
                </c:pt>
                <c:pt idx="13">
                  <c:v>101</c:v>
                </c:pt>
                <c:pt idx="14">
                  <c:v>43</c:v>
                </c:pt>
                <c:pt idx="15">
                  <c:v>0</c:v>
                </c:pt>
                <c:pt idx="16">
                  <c:v>66</c:v>
                </c:pt>
                <c:pt idx="17">
                  <c:v>77</c:v>
                </c:pt>
                <c:pt idx="18">
                  <c:v>0</c:v>
                </c:pt>
                <c:pt idx="19">
                  <c:v>0</c:v>
                </c:pt>
                <c:pt idx="20">
                  <c:v>46</c:v>
                </c:pt>
                <c:pt idx="21">
                  <c:v>118</c:v>
                </c:pt>
                <c:pt idx="22">
                  <c:v>15</c:v>
                </c:pt>
                <c:pt idx="23">
                  <c:v>65</c:v>
                </c:pt>
                <c:pt idx="24">
                  <c:v>88</c:v>
                </c:pt>
                <c:pt idx="25">
                  <c:v>72</c:v>
                </c:pt>
                <c:pt idx="26">
                  <c:v>85</c:v>
                </c:pt>
                <c:pt idx="27">
                  <c:v>120</c:v>
                </c:pt>
                <c:pt idx="28">
                  <c:v>146</c:v>
                </c:pt>
                <c:pt idx="29">
                  <c:v>117</c:v>
                </c:pt>
                <c:pt idx="30">
                  <c:v>325</c:v>
                </c:pt>
                <c:pt idx="31">
                  <c:v>81</c:v>
                </c:pt>
                <c:pt idx="32">
                  <c:v>7</c:v>
                </c:pt>
                <c:pt idx="33">
                  <c:v>126</c:v>
                </c:pt>
                <c:pt idx="34">
                  <c:v>20</c:v>
                </c:pt>
                <c:pt idx="35">
                  <c:v>18</c:v>
                </c:pt>
                <c:pt idx="36">
                  <c:v>0</c:v>
                </c:pt>
                <c:pt idx="37">
                  <c:v>6</c:v>
                </c:pt>
                <c:pt idx="38">
                  <c:v>10</c:v>
                </c:pt>
                <c:pt idx="39">
                  <c:v>13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E-482B-B250-8B2CFBDF2061}"/>
            </c:ext>
          </c:extLst>
        </c:ser>
        <c:ser>
          <c:idx val="3"/>
          <c:order val="2"/>
          <c:tx>
            <c:strRef>
              <c:f>Frumgögn!$R$66</c:f>
              <c:strCache>
                <c:ptCount val="1"/>
                <c:pt idx="0">
                  <c:v>Kálfar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Frumgögn!$O$67:$O$107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cat>
          <c:val>
            <c:numRef>
              <c:f>Frumgögn!$R$67:$R$107</c:f>
              <c:numCache>
                <c:formatCode>General</c:formatCode>
                <c:ptCount val="41"/>
                <c:pt idx="0">
                  <c:v>173</c:v>
                </c:pt>
                <c:pt idx="1">
                  <c:v>70</c:v>
                </c:pt>
                <c:pt idx="2">
                  <c:v>169</c:v>
                </c:pt>
                <c:pt idx="3">
                  <c:v>137</c:v>
                </c:pt>
                <c:pt idx="4">
                  <c:v>0</c:v>
                </c:pt>
                <c:pt idx="5">
                  <c:v>72</c:v>
                </c:pt>
                <c:pt idx="6">
                  <c:v>62</c:v>
                </c:pt>
                <c:pt idx="7">
                  <c:v>0</c:v>
                </c:pt>
                <c:pt idx="8">
                  <c:v>118</c:v>
                </c:pt>
                <c:pt idx="9">
                  <c:v>129</c:v>
                </c:pt>
                <c:pt idx="10">
                  <c:v>79</c:v>
                </c:pt>
                <c:pt idx="11">
                  <c:v>136</c:v>
                </c:pt>
                <c:pt idx="12">
                  <c:v>112</c:v>
                </c:pt>
                <c:pt idx="13">
                  <c:v>59</c:v>
                </c:pt>
                <c:pt idx="14">
                  <c:v>24</c:v>
                </c:pt>
                <c:pt idx="15">
                  <c:v>36</c:v>
                </c:pt>
                <c:pt idx="16">
                  <c:v>32</c:v>
                </c:pt>
                <c:pt idx="17">
                  <c:v>41</c:v>
                </c:pt>
                <c:pt idx="18">
                  <c:v>36</c:v>
                </c:pt>
                <c:pt idx="19">
                  <c:v>34</c:v>
                </c:pt>
                <c:pt idx="20">
                  <c:v>23</c:v>
                </c:pt>
                <c:pt idx="21">
                  <c:v>43</c:v>
                </c:pt>
                <c:pt idx="22">
                  <c:v>7</c:v>
                </c:pt>
                <c:pt idx="23">
                  <c:v>43</c:v>
                </c:pt>
                <c:pt idx="24">
                  <c:v>49</c:v>
                </c:pt>
                <c:pt idx="25">
                  <c:v>44</c:v>
                </c:pt>
                <c:pt idx="26">
                  <c:v>51</c:v>
                </c:pt>
                <c:pt idx="27">
                  <c:v>57</c:v>
                </c:pt>
                <c:pt idx="28">
                  <c:v>110</c:v>
                </c:pt>
                <c:pt idx="29">
                  <c:v>74</c:v>
                </c:pt>
                <c:pt idx="30">
                  <c:v>211</c:v>
                </c:pt>
                <c:pt idx="31">
                  <c:v>62</c:v>
                </c:pt>
                <c:pt idx="32">
                  <c:v>7</c:v>
                </c:pt>
                <c:pt idx="33">
                  <c:v>109</c:v>
                </c:pt>
                <c:pt idx="34">
                  <c:v>19</c:v>
                </c:pt>
                <c:pt idx="35">
                  <c:v>18</c:v>
                </c:pt>
                <c:pt idx="36">
                  <c:v>0</c:v>
                </c:pt>
                <c:pt idx="37">
                  <c:v>2</c:v>
                </c:pt>
                <c:pt idx="38">
                  <c:v>10</c:v>
                </c:pt>
                <c:pt idx="39">
                  <c:v>12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E-482B-B250-8B2CFBDF2061}"/>
            </c:ext>
          </c:extLst>
        </c:ser>
        <c:ser>
          <c:idx val="4"/>
          <c:order val="3"/>
          <c:tx>
            <c:strRef>
              <c:f>Frumgögn!$S$66</c:f>
              <c:strCache>
                <c:ptCount val="1"/>
                <c:pt idx="0">
                  <c:v>Tarfar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Frumgögn!$O$67:$O$107</c:f>
              <c:numCache>
                <c:formatCode>General</c:formatCode>
                <c:ptCount val="4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</c:numCache>
            </c:numRef>
          </c:cat>
          <c:val>
            <c:numRef>
              <c:f>Frumgögn!$S$67:$S$107</c:f>
              <c:numCache>
                <c:formatCode>General</c:formatCode>
                <c:ptCount val="41"/>
                <c:pt idx="0">
                  <c:v>38</c:v>
                </c:pt>
                <c:pt idx="1">
                  <c:v>23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29</c:v>
                </c:pt>
                <c:pt idx="13">
                  <c:v>19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</c:v>
                </c:pt>
                <c:pt idx="18">
                  <c:v>26</c:v>
                </c:pt>
                <c:pt idx="19">
                  <c:v>35</c:v>
                </c:pt>
                <c:pt idx="20">
                  <c:v>85</c:v>
                </c:pt>
                <c:pt idx="21">
                  <c:v>48</c:v>
                </c:pt>
                <c:pt idx="22">
                  <c:v>82</c:v>
                </c:pt>
                <c:pt idx="23">
                  <c:v>113</c:v>
                </c:pt>
                <c:pt idx="24">
                  <c:v>97</c:v>
                </c:pt>
                <c:pt idx="25">
                  <c:v>93</c:v>
                </c:pt>
                <c:pt idx="26">
                  <c:v>63</c:v>
                </c:pt>
                <c:pt idx="27">
                  <c:v>114</c:v>
                </c:pt>
                <c:pt idx="28">
                  <c:v>1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E-482B-B250-8B2CFBDF2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964032"/>
        <c:axId val="793029312"/>
      </c:barChart>
      <c:catAx>
        <c:axId val="5539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3029312"/>
        <c:crosses val="autoZero"/>
        <c:auto val="1"/>
        <c:lblAlgn val="ctr"/>
        <c:lblOffset val="100"/>
        <c:noMultiLvlLbl val="0"/>
      </c:catAx>
      <c:valAx>
        <c:axId val="79302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396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Sumartalningar á Snæfellsöræfum 1965-2019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Frumgögn!$C$4</c:f>
              <c:strCache>
                <c:ptCount val="1"/>
                <c:pt idx="0">
                  <c:v>Múli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Frumgögn!$C$5:$C$59</c:f>
              <c:numCache>
                <c:formatCode>General</c:formatCode>
                <c:ptCount val="55"/>
                <c:pt idx="0">
                  <c:v>211</c:v>
                </c:pt>
                <c:pt idx="1">
                  <c:v>60</c:v>
                </c:pt>
                <c:pt idx="2">
                  <c:v>229</c:v>
                </c:pt>
                <c:pt idx="3">
                  <c:v>119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8">
                  <c:v>583</c:v>
                </c:pt>
                <c:pt idx="9">
                  <c:v>107</c:v>
                </c:pt>
                <c:pt idx="10">
                  <c:v>51</c:v>
                </c:pt>
                <c:pt idx="11">
                  <c:v>0</c:v>
                </c:pt>
                <c:pt idx="13">
                  <c:v>145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119</c:v>
                </c:pt>
                <c:pt idx="22">
                  <c:v>0</c:v>
                </c:pt>
                <c:pt idx="23">
                  <c:v>303</c:v>
                </c:pt>
                <c:pt idx="24">
                  <c:v>116</c:v>
                </c:pt>
                <c:pt idx="25">
                  <c:v>54</c:v>
                </c:pt>
                <c:pt idx="26">
                  <c:v>0</c:v>
                </c:pt>
                <c:pt idx="27">
                  <c:v>173</c:v>
                </c:pt>
                <c:pt idx="28">
                  <c:v>428</c:v>
                </c:pt>
                <c:pt idx="29">
                  <c:v>542</c:v>
                </c:pt>
                <c:pt idx="30">
                  <c:v>253</c:v>
                </c:pt>
                <c:pt idx="31">
                  <c:v>75</c:v>
                </c:pt>
                <c:pt idx="32">
                  <c:v>60</c:v>
                </c:pt>
                <c:pt idx="33">
                  <c:v>145</c:v>
                </c:pt>
                <c:pt idx="34">
                  <c:v>134</c:v>
                </c:pt>
                <c:pt idx="35">
                  <c:v>62</c:v>
                </c:pt>
                <c:pt idx="37">
                  <c:v>40</c:v>
                </c:pt>
                <c:pt idx="38">
                  <c:v>2</c:v>
                </c:pt>
                <c:pt idx="39">
                  <c:v>0</c:v>
                </c:pt>
                <c:pt idx="40">
                  <c:v>46</c:v>
                </c:pt>
                <c:pt idx="41">
                  <c:v>0</c:v>
                </c:pt>
                <c:pt idx="42">
                  <c:v>15</c:v>
                </c:pt>
                <c:pt idx="43">
                  <c:v>0</c:v>
                </c:pt>
                <c:pt idx="44">
                  <c:v>181</c:v>
                </c:pt>
                <c:pt idx="45">
                  <c:v>67</c:v>
                </c:pt>
                <c:pt idx="46">
                  <c:v>69</c:v>
                </c:pt>
                <c:pt idx="47">
                  <c:v>87</c:v>
                </c:pt>
                <c:pt idx="48">
                  <c:v>278</c:v>
                </c:pt>
                <c:pt idx="49">
                  <c:v>239</c:v>
                </c:pt>
                <c:pt idx="50">
                  <c:v>261</c:v>
                </c:pt>
                <c:pt idx="51">
                  <c:v>384</c:v>
                </c:pt>
                <c:pt idx="52">
                  <c:v>13</c:v>
                </c:pt>
                <c:pt idx="53">
                  <c:v>92</c:v>
                </c:pt>
                <c:pt idx="5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B-4E94-B872-71EB4CE279E2}"/>
            </c:ext>
          </c:extLst>
        </c:ser>
        <c:ser>
          <c:idx val="1"/>
          <c:order val="1"/>
          <c:tx>
            <c:strRef>
              <c:f>Frumgögn!$D$4</c:f>
              <c:strCache>
                <c:ptCount val="1"/>
                <c:pt idx="0">
                  <c:v>Undir Fellum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Frumgögn!$D$5:$D$59</c:f>
              <c:numCache>
                <c:formatCode>General</c:formatCode>
                <c:ptCount val="55"/>
                <c:pt idx="0">
                  <c:v>589</c:v>
                </c:pt>
                <c:pt idx="1">
                  <c:v>817</c:v>
                </c:pt>
                <c:pt idx="2">
                  <c:v>281</c:v>
                </c:pt>
                <c:pt idx="3">
                  <c:v>324</c:v>
                </c:pt>
                <c:pt idx="4">
                  <c:v>352</c:v>
                </c:pt>
                <c:pt idx="5">
                  <c:v>654</c:v>
                </c:pt>
                <c:pt idx="6">
                  <c:v>196</c:v>
                </c:pt>
                <c:pt idx="8">
                  <c:v>205</c:v>
                </c:pt>
                <c:pt idx="9">
                  <c:v>1039</c:v>
                </c:pt>
                <c:pt idx="10">
                  <c:v>110</c:v>
                </c:pt>
                <c:pt idx="11">
                  <c:v>261</c:v>
                </c:pt>
                <c:pt idx="13">
                  <c:v>0</c:v>
                </c:pt>
                <c:pt idx="14">
                  <c:v>23</c:v>
                </c:pt>
                <c:pt idx="15">
                  <c:v>145</c:v>
                </c:pt>
                <c:pt idx="16">
                  <c:v>97</c:v>
                </c:pt>
                <c:pt idx="17">
                  <c:v>0</c:v>
                </c:pt>
                <c:pt idx="19">
                  <c:v>34</c:v>
                </c:pt>
                <c:pt idx="20">
                  <c:v>150</c:v>
                </c:pt>
                <c:pt idx="22">
                  <c:v>38</c:v>
                </c:pt>
                <c:pt idx="23">
                  <c:v>0</c:v>
                </c:pt>
                <c:pt idx="24">
                  <c:v>34</c:v>
                </c:pt>
                <c:pt idx="25">
                  <c:v>156</c:v>
                </c:pt>
                <c:pt idx="26">
                  <c:v>64</c:v>
                </c:pt>
                <c:pt idx="27">
                  <c:v>257</c:v>
                </c:pt>
                <c:pt idx="28">
                  <c:v>255</c:v>
                </c:pt>
                <c:pt idx="29">
                  <c:v>42</c:v>
                </c:pt>
                <c:pt idx="30">
                  <c:v>241</c:v>
                </c:pt>
                <c:pt idx="31">
                  <c:v>24</c:v>
                </c:pt>
                <c:pt idx="32">
                  <c:v>108</c:v>
                </c:pt>
                <c:pt idx="33">
                  <c:v>0</c:v>
                </c:pt>
                <c:pt idx="34">
                  <c:v>29</c:v>
                </c:pt>
                <c:pt idx="35">
                  <c:v>30</c:v>
                </c:pt>
                <c:pt idx="37">
                  <c:v>157</c:v>
                </c:pt>
                <c:pt idx="38">
                  <c:v>0</c:v>
                </c:pt>
                <c:pt idx="39">
                  <c:v>65</c:v>
                </c:pt>
                <c:pt idx="40">
                  <c:v>160</c:v>
                </c:pt>
                <c:pt idx="41">
                  <c:v>46</c:v>
                </c:pt>
                <c:pt idx="42">
                  <c:v>2</c:v>
                </c:pt>
                <c:pt idx="43">
                  <c:v>41</c:v>
                </c:pt>
                <c:pt idx="44">
                  <c:v>12</c:v>
                </c:pt>
                <c:pt idx="45">
                  <c:v>6</c:v>
                </c:pt>
                <c:pt idx="46">
                  <c:v>211</c:v>
                </c:pt>
                <c:pt idx="47">
                  <c:v>582</c:v>
                </c:pt>
                <c:pt idx="48">
                  <c:v>42</c:v>
                </c:pt>
                <c:pt idx="49">
                  <c:v>50</c:v>
                </c:pt>
                <c:pt idx="50">
                  <c:v>0</c:v>
                </c:pt>
                <c:pt idx="51">
                  <c:v>0</c:v>
                </c:pt>
                <c:pt idx="52">
                  <c:v>47</c:v>
                </c:pt>
                <c:pt idx="53">
                  <c:v>12</c:v>
                </c:pt>
                <c:pt idx="5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B-4E94-B872-71EB4CE279E2}"/>
            </c:ext>
          </c:extLst>
        </c:ser>
        <c:ser>
          <c:idx val="2"/>
          <c:order val="2"/>
          <c:tx>
            <c:strRef>
              <c:f>Frumgögn!$E$4</c:f>
              <c:strCache>
                <c:ptCount val="1"/>
                <c:pt idx="0">
                  <c:v>Vesturöræfi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Frumgögn!$E$5:$E$59</c:f>
              <c:numCache>
                <c:formatCode>0</c:formatCode>
                <c:ptCount val="55"/>
                <c:pt idx="0" formatCode="General">
                  <c:v>1128</c:v>
                </c:pt>
                <c:pt idx="1">
                  <c:v>1057</c:v>
                </c:pt>
                <c:pt idx="2">
                  <c:v>1081</c:v>
                </c:pt>
                <c:pt idx="3">
                  <c:v>1788</c:v>
                </c:pt>
                <c:pt idx="4">
                  <c:v>1881</c:v>
                </c:pt>
                <c:pt idx="5">
                  <c:v>628</c:v>
                </c:pt>
                <c:pt idx="6">
                  <c:v>11</c:v>
                </c:pt>
                <c:pt idx="8">
                  <c:v>1778</c:v>
                </c:pt>
                <c:pt idx="9">
                  <c:v>1041</c:v>
                </c:pt>
                <c:pt idx="10">
                  <c:v>435</c:v>
                </c:pt>
                <c:pt idx="11">
                  <c:v>3041</c:v>
                </c:pt>
                <c:pt idx="13">
                  <c:v>1377</c:v>
                </c:pt>
                <c:pt idx="14" formatCode="General">
                  <c:v>1760</c:v>
                </c:pt>
                <c:pt idx="15" formatCode="General">
                  <c:v>904</c:v>
                </c:pt>
                <c:pt idx="16" formatCode="General">
                  <c:v>1196</c:v>
                </c:pt>
                <c:pt idx="17" formatCode="General">
                  <c:v>1137</c:v>
                </c:pt>
                <c:pt idx="19" formatCode="General">
                  <c:v>756</c:v>
                </c:pt>
                <c:pt idx="20" formatCode="General">
                  <c:v>606</c:v>
                </c:pt>
                <c:pt idx="22" formatCode="General">
                  <c:v>832</c:v>
                </c:pt>
                <c:pt idx="23" formatCode="General">
                  <c:v>793</c:v>
                </c:pt>
                <c:pt idx="24" formatCode="General">
                  <c:v>936</c:v>
                </c:pt>
                <c:pt idx="25" formatCode="General">
                  <c:v>1139</c:v>
                </c:pt>
                <c:pt idx="26" formatCode="General">
                  <c:v>1367</c:v>
                </c:pt>
                <c:pt idx="27" formatCode="General">
                  <c:v>856</c:v>
                </c:pt>
                <c:pt idx="28" formatCode="General">
                  <c:v>551</c:v>
                </c:pt>
                <c:pt idx="29" formatCode="General">
                  <c:v>590</c:v>
                </c:pt>
                <c:pt idx="30" formatCode="General">
                  <c:v>402</c:v>
                </c:pt>
                <c:pt idx="31" formatCode="General">
                  <c:v>406</c:v>
                </c:pt>
                <c:pt idx="32" formatCode="General">
                  <c:v>928</c:v>
                </c:pt>
                <c:pt idx="33" formatCode="General">
                  <c:v>1377</c:v>
                </c:pt>
                <c:pt idx="34" formatCode="General">
                  <c:v>1148</c:v>
                </c:pt>
                <c:pt idx="35" formatCode="General">
                  <c:v>1586</c:v>
                </c:pt>
                <c:pt idx="37" formatCode="General">
                  <c:v>511</c:v>
                </c:pt>
                <c:pt idx="38" formatCode="General">
                  <c:v>0</c:v>
                </c:pt>
                <c:pt idx="39" formatCode="General">
                  <c:v>24</c:v>
                </c:pt>
                <c:pt idx="40" formatCode="General">
                  <c:v>362</c:v>
                </c:pt>
                <c:pt idx="41" formatCode="General">
                  <c:v>471</c:v>
                </c:pt>
                <c:pt idx="42" formatCode="General">
                  <c:v>2</c:v>
                </c:pt>
                <c:pt idx="43" formatCode="General">
                  <c:v>31</c:v>
                </c:pt>
                <c:pt idx="44" formatCode="General">
                  <c:v>259</c:v>
                </c:pt>
                <c:pt idx="45" formatCode="General">
                  <c:v>226</c:v>
                </c:pt>
                <c:pt idx="46" formatCode="General">
                  <c:v>376</c:v>
                </c:pt>
                <c:pt idx="47" formatCode="General">
                  <c:v>281</c:v>
                </c:pt>
                <c:pt idx="48" formatCode="General">
                  <c:v>371</c:v>
                </c:pt>
                <c:pt idx="49" formatCode="General">
                  <c:v>559</c:v>
                </c:pt>
                <c:pt idx="50" formatCode="General">
                  <c:v>456</c:v>
                </c:pt>
                <c:pt idx="51" formatCode="General">
                  <c:v>702</c:v>
                </c:pt>
                <c:pt idx="52" formatCode="General">
                  <c:v>1419</c:v>
                </c:pt>
                <c:pt idx="53" formatCode="General">
                  <c:v>1112</c:v>
                </c:pt>
                <c:pt idx="54" formatCode="General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B-4E94-B872-71EB4CE279E2}"/>
            </c:ext>
          </c:extLst>
        </c:ser>
        <c:ser>
          <c:idx val="3"/>
          <c:order val="3"/>
          <c:tx>
            <c:strRef>
              <c:f>Frumgögn!$F$4</c:f>
              <c:strCache>
                <c:ptCount val="1"/>
                <c:pt idx="0">
                  <c:v>Fljótsdalsheiði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Frumgögn!$F$5:$F$59</c:f>
              <c:numCache>
                <c:formatCode>General</c:formatCode>
                <c:ptCount val="55"/>
                <c:pt idx="0">
                  <c:v>146</c:v>
                </c:pt>
                <c:pt idx="1">
                  <c:v>198</c:v>
                </c:pt>
                <c:pt idx="2">
                  <c:v>858</c:v>
                </c:pt>
                <c:pt idx="3">
                  <c:v>164</c:v>
                </c:pt>
                <c:pt idx="4">
                  <c:v>359</c:v>
                </c:pt>
                <c:pt idx="5">
                  <c:v>1036</c:v>
                </c:pt>
                <c:pt idx="6">
                  <c:v>1146</c:v>
                </c:pt>
                <c:pt idx="8">
                  <c:v>171</c:v>
                </c:pt>
                <c:pt idx="9">
                  <c:v>0</c:v>
                </c:pt>
                <c:pt idx="10">
                  <c:v>1637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1368</c:v>
                </c:pt>
                <c:pt idx="38">
                  <c:v>1613</c:v>
                </c:pt>
                <c:pt idx="39">
                  <c:v>2000</c:v>
                </c:pt>
                <c:pt idx="40">
                  <c:v>1724</c:v>
                </c:pt>
                <c:pt idx="41">
                  <c:v>2126</c:v>
                </c:pt>
                <c:pt idx="42">
                  <c:v>2524</c:v>
                </c:pt>
                <c:pt idx="43">
                  <c:v>2293</c:v>
                </c:pt>
                <c:pt idx="44">
                  <c:v>1119</c:v>
                </c:pt>
                <c:pt idx="45">
                  <c:v>1169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B-4E94-B872-71EB4CE279E2}"/>
            </c:ext>
          </c:extLst>
        </c:ser>
        <c:ser>
          <c:idx val="4"/>
          <c:order val="4"/>
          <c:tx>
            <c:strRef>
              <c:f>Frumgögn!$G$4</c:f>
              <c:strCache>
                <c:ptCount val="1"/>
                <c:pt idx="0">
                  <c:v>Vestan Jöklu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Frumgögn!$G$5:$G$59</c:f>
              <c:numCache>
                <c:formatCode>General</c:formatCode>
                <c:ptCount val="55"/>
                <c:pt idx="0">
                  <c:v>76</c:v>
                </c:pt>
                <c:pt idx="1">
                  <c:v>218</c:v>
                </c:pt>
                <c:pt idx="2">
                  <c:v>28</c:v>
                </c:pt>
                <c:pt idx="3">
                  <c:v>315</c:v>
                </c:pt>
                <c:pt idx="4">
                  <c:v>267</c:v>
                </c:pt>
                <c:pt idx="5">
                  <c:v>0</c:v>
                </c:pt>
                <c:pt idx="6">
                  <c:v>364</c:v>
                </c:pt>
                <c:pt idx="8">
                  <c:v>358</c:v>
                </c:pt>
                <c:pt idx="9">
                  <c:v>439</c:v>
                </c:pt>
                <c:pt idx="10">
                  <c:v>460</c:v>
                </c:pt>
                <c:pt idx="11">
                  <c:v>218</c:v>
                </c:pt>
                <c:pt idx="13">
                  <c:v>156</c:v>
                </c:pt>
                <c:pt idx="14">
                  <c:v>598</c:v>
                </c:pt>
                <c:pt idx="15">
                  <c:v>242</c:v>
                </c:pt>
                <c:pt idx="16">
                  <c:v>624</c:v>
                </c:pt>
                <c:pt idx="17">
                  <c:v>458</c:v>
                </c:pt>
                <c:pt idx="19">
                  <c:v>326</c:v>
                </c:pt>
                <c:pt idx="20">
                  <c:v>185</c:v>
                </c:pt>
                <c:pt idx="22">
                  <c:v>356</c:v>
                </c:pt>
                <c:pt idx="23">
                  <c:v>418</c:v>
                </c:pt>
                <c:pt idx="24">
                  <c:v>255</c:v>
                </c:pt>
                <c:pt idx="25">
                  <c:v>444</c:v>
                </c:pt>
                <c:pt idx="26">
                  <c:v>354</c:v>
                </c:pt>
                <c:pt idx="27">
                  <c:v>179</c:v>
                </c:pt>
                <c:pt idx="28">
                  <c:v>67</c:v>
                </c:pt>
                <c:pt idx="29">
                  <c:v>120</c:v>
                </c:pt>
                <c:pt idx="30">
                  <c:v>99</c:v>
                </c:pt>
                <c:pt idx="31">
                  <c:v>139</c:v>
                </c:pt>
                <c:pt idx="32">
                  <c:v>165</c:v>
                </c:pt>
                <c:pt idx="33">
                  <c:v>156</c:v>
                </c:pt>
                <c:pt idx="34">
                  <c:v>154</c:v>
                </c:pt>
                <c:pt idx="35">
                  <c:v>218</c:v>
                </c:pt>
                <c:pt idx="37">
                  <c:v>221</c:v>
                </c:pt>
                <c:pt idx="38">
                  <c:v>234</c:v>
                </c:pt>
                <c:pt idx="39">
                  <c:v>209</c:v>
                </c:pt>
                <c:pt idx="40">
                  <c:v>199</c:v>
                </c:pt>
                <c:pt idx="41">
                  <c:v>291</c:v>
                </c:pt>
                <c:pt idx="42">
                  <c:v>257</c:v>
                </c:pt>
                <c:pt idx="43">
                  <c:v>197</c:v>
                </c:pt>
                <c:pt idx="44">
                  <c:v>542</c:v>
                </c:pt>
                <c:pt idx="45">
                  <c:v>258</c:v>
                </c:pt>
                <c:pt idx="46">
                  <c:v>52</c:v>
                </c:pt>
                <c:pt idx="47">
                  <c:v>236</c:v>
                </c:pt>
                <c:pt idx="48">
                  <c:v>39</c:v>
                </c:pt>
                <c:pt idx="49">
                  <c:v>36</c:v>
                </c:pt>
                <c:pt idx="50">
                  <c:v>0</c:v>
                </c:pt>
                <c:pt idx="51">
                  <c:v>26</c:v>
                </c:pt>
                <c:pt idx="52">
                  <c:v>22</c:v>
                </c:pt>
                <c:pt idx="53">
                  <c:v>25</c:v>
                </c:pt>
                <c:pt idx="5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B-4E94-B872-71EB4CE279E2}"/>
            </c:ext>
          </c:extLst>
        </c:ser>
        <c:ser>
          <c:idx val="5"/>
          <c:order val="5"/>
          <c:tx>
            <c:strRef>
              <c:f>Frumgögn!$H$4</c:f>
              <c:strCache>
                <c:ptCount val="1"/>
                <c:pt idx="0">
                  <c:v>Óskipt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Frumgögn!$H$5:$H$59</c:f>
              <c:numCache>
                <c:formatCode>General</c:formatCode>
                <c:ptCount val="55"/>
                <c:pt idx="6">
                  <c:v>615</c:v>
                </c:pt>
                <c:pt idx="7">
                  <c:v>3598</c:v>
                </c:pt>
                <c:pt idx="3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B-4E94-B872-71EB4CE279E2}"/>
            </c:ext>
          </c:extLst>
        </c:ser>
        <c:ser>
          <c:idx val="6"/>
          <c:order val="6"/>
          <c:tx>
            <c:strRef>
              <c:f>Frumgögn!$I$4</c:f>
              <c:strCache>
                <c:ptCount val="1"/>
                <c:pt idx="0">
                  <c:v>Norðan Jökuldals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Frumgögn!$B$5:$B$59</c:f>
              <c:numCache>
                <c:formatCode>General</c:formatCode>
                <c:ptCount val="55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</c:numCache>
            </c:numRef>
          </c:cat>
          <c:val>
            <c:numRef>
              <c:f>Frumgögn!$I$5:$I$59</c:f>
              <c:numCache>
                <c:formatCode>General</c:formatCode>
                <c:ptCount val="55"/>
                <c:pt idx="0">
                  <c:v>28</c:v>
                </c:pt>
                <c:pt idx="1">
                  <c:v>14</c:v>
                </c:pt>
                <c:pt idx="2">
                  <c:v>9</c:v>
                </c:pt>
                <c:pt idx="6">
                  <c:v>8</c:v>
                </c:pt>
                <c:pt idx="8">
                  <c:v>51</c:v>
                </c:pt>
                <c:pt idx="9">
                  <c:v>93</c:v>
                </c:pt>
                <c:pt idx="11">
                  <c:v>70</c:v>
                </c:pt>
                <c:pt idx="13">
                  <c:v>62</c:v>
                </c:pt>
                <c:pt idx="14">
                  <c:v>64</c:v>
                </c:pt>
                <c:pt idx="16">
                  <c:v>19</c:v>
                </c:pt>
                <c:pt idx="17">
                  <c:v>16</c:v>
                </c:pt>
                <c:pt idx="19">
                  <c:v>5</c:v>
                </c:pt>
                <c:pt idx="26">
                  <c:v>26</c:v>
                </c:pt>
                <c:pt idx="42">
                  <c:v>368</c:v>
                </c:pt>
                <c:pt idx="43">
                  <c:v>428</c:v>
                </c:pt>
                <c:pt idx="44">
                  <c:v>161</c:v>
                </c:pt>
                <c:pt idx="45">
                  <c:v>492</c:v>
                </c:pt>
                <c:pt idx="46">
                  <c:v>698</c:v>
                </c:pt>
                <c:pt idx="47">
                  <c:v>639</c:v>
                </c:pt>
                <c:pt idx="48">
                  <c:v>836</c:v>
                </c:pt>
                <c:pt idx="49">
                  <c:v>1065</c:v>
                </c:pt>
                <c:pt idx="50">
                  <c:v>1125</c:v>
                </c:pt>
                <c:pt idx="51">
                  <c:v>1200</c:v>
                </c:pt>
                <c:pt idx="52">
                  <c:v>1200</c:v>
                </c:pt>
                <c:pt idx="53">
                  <c:v>1245</c:v>
                </c:pt>
                <c:pt idx="54">
                  <c:v>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AB-4E94-B872-71EB4CE2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898928"/>
        <c:axId val="319787488"/>
      </c:barChart>
      <c:catAx>
        <c:axId val="8288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19787488"/>
        <c:crosses val="autoZero"/>
        <c:auto val="1"/>
        <c:lblAlgn val="ctr"/>
        <c:lblOffset val="100"/>
        <c:noMultiLvlLbl val="0"/>
      </c:catAx>
      <c:valAx>
        <c:axId val="31978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2889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571500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7943B-81F1-4640-9F92-3878F56FF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180975</xdr:rowOff>
    </xdr:from>
    <xdr:to>
      <xdr:col>22</xdr:col>
      <xdr:colOff>238125</xdr:colOff>
      <xdr:row>17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2F96F1-4836-4FB9-B717-C37F206EF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18</xdr:row>
      <xdr:rowOff>0</xdr:rowOff>
    </xdr:from>
    <xdr:to>
      <xdr:col>22</xdr:col>
      <xdr:colOff>247650</xdr:colOff>
      <xdr:row>32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D145E8-F19F-4173-9065-933285CC4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5362A0-76CC-4F36-A307-FACF9C273891}" name="Table1" displayName="Table1" ref="B4:I59" totalsRowShown="0">
  <autoFilter ref="B4:I59" xr:uid="{2FD0E2D2-6C1D-4C9D-9FC8-D6F5E83A020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D0D21A4-DD98-44DA-84E1-51B0691B1116}" name="Ár"/>
    <tableColumn id="2" xr3:uid="{4B29E8CD-1C33-44B7-97FC-98ABAA929FA1}" name="Múli" dataDxfId="17"/>
    <tableColumn id="3" xr3:uid="{A9ADB4F2-51B5-4564-931E-CBB54B7300AE}" name="Undir Fellum" dataDxfId="16"/>
    <tableColumn id="4" xr3:uid="{931A2BE5-5E51-4311-A1FA-4663D2FF486D}" name="Vesturöræfi" dataDxfId="15"/>
    <tableColumn id="5" xr3:uid="{FA0B0C06-9C58-4A14-81D6-D8D05681496A}" name="Fljótsdalsheiði" dataDxfId="14"/>
    <tableColumn id="6" xr3:uid="{5522E145-7B98-46BA-AAAF-F3E0049DA33C}" name="Vestan Jöklu" dataDxfId="13"/>
    <tableColumn id="7" xr3:uid="{15D5344F-D638-4AAE-A447-B6F1C8413D8C}" name="Óskipt" dataDxfId="12"/>
    <tableColumn id="8" xr3:uid="{2289D2FB-89BE-46A3-9AD2-B772F35F7DD7}" name="Norðan Jökuldals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10A2C4-E473-4C45-B9D5-F5D690D6785C}" name="Table2" displayName="Table2" ref="M4:V59" totalsRowShown="0">
  <autoFilter ref="M4:V59" xr:uid="{1643ED73-2A72-4924-85BE-AEAF312379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7550B70-D2C0-4C4E-8C86-175B17E64DCE}" name="Ár" dataDxfId="9"/>
    <tableColumn id="2" xr3:uid="{9061D973-84E5-4A2D-AA86-B74CD86E8CF8}" name="E of Mt Snæfell" dataDxfId="10"/>
    <tableColumn id="3" xr3:uid="{6B435E26-4D17-4B45-BCF4-AD33B22919CF}" name="Vesturöræfi" dataDxfId="23"/>
    <tableColumn id="4" xr3:uid="{DCD2C391-1017-49D7-A3C4-8A6D9675C3DC}" name="Fljótsdalsheiði" dataDxfId="22"/>
    <tableColumn id="5" xr3:uid="{C96247CA-5C3E-4195-B8AB-D6CD915E4A26}" name="Austurheiðar" dataDxfId="21"/>
    <tableColumn id="6" xr3:uid="{DDE41BB3-7C74-465B-94A2-A14BFA43A837}" name="V Jöklu" dataDxfId="20"/>
    <tableColumn id="7" xr3:uid="{00946EDB-CA88-447F-95BF-CA6DB69D49C3}" name="Óskipt" dataDxfId="19"/>
    <tableColumn id="8" xr3:uid="{358DA0C9-13DE-4066-89B0-7C713ADF4B05}" name="Jökuldalsheiði" dataDxfId="18"/>
    <tableColumn id="9" xr3:uid="{8AB3BC70-704E-4A06-8012-1F1D960DDC3F}" name="Samtals" dataDxfId="8">
      <calculatedColumnFormula>SUM(Table2[[#This Row],[E of Mt Snæfell]:[Jökuldalsheiði]])</calculatedColumnFormula>
    </tableColumn>
    <tableColumn id="10" xr3:uid="{1E9F2768-622C-4407-81F2-3D15DA1631C3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C43580-C192-4057-8302-FCC4F196A377}" name="Table5" displayName="Table5" ref="A66:J107" totalsRowShown="0">
  <autoFilter ref="A66:J107" xr:uid="{7C4A709F-D091-466A-85B4-14C96542F4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17929D8-6C71-4AE6-BC05-4A881D660173}" name="Dagsetning"/>
    <tableColumn id="2" xr3:uid="{CA121439-DD5A-47B6-9C62-4A339B246C94}" name="♀/vetr."/>
    <tableColumn id="3" xr3:uid="{58EBA7A4-E83A-42DB-AB30-82D461837FFC}" name="Kálfar"/>
    <tableColumn id="4" xr3:uid="{DE0D64C4-419A-4D05-8B00-F208E5044C9E}" name="♂"/>
    <tableColumn id="5" xr3:uid="{A3431143-C381-40D4-8047-AA15304340F8}" name="∑"/>
    <tableColumn id="6" xr3:uid="{CC785FED-E917-4A8E-A40E-DF95F939072B}" name="Column1"/>
    <tableColumn id="7" xr3:uid="{054C2FC6-AC22-4EDD-99BD-83F2C5D65985}" name="♀/vetr.3"/>
    <tableColumn id="8" xr3:uid="{D89412B2-E105-4D90-9413-4193AC8F5EF8}" name="Kálfar4"/>
    <tableColumn id="9" xr3:uid="{6C3B1207-80E5-44CD-8A68-1032AEBECB84}" name="♂5"/>
    <tableColumn id="10" xr3:uid="{09EE16E6-43A6-412A-BAAB-341578EB3698}" name="∑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BEF252-68BA-488E-8F4B-CD6B79B153AB}" name="Table6" displayName="Table6" ref="O66:S107" totalsRowShown="0">
  <autoFilter ref="O66:S107" xr:uid="{36A3ADCE-AC02-41D3-8EB8-529443399F7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7D6B8E-929D-4B12-B0E9-AB3EF099DF60}" name="Column1"/>
    <tableColumn id="2" xr3:uid="{FA168FAF-8E90-48AA-8151-085FB1DF3FC6}" name="Fullorðin/vetrungar"/>
    <tableColumn id="3" xr3:uid="{490FFB91-37ED-4289-80DD-8E266023D601}" name="Kýr/vetrungar"/>
    <tableColumn id="4" xr3:uid="{663DED3C-8DF8-4802-832D-1408C3F31D1C}" name="Kálfar"/>
    <tableColumn id="5" xr3:uid="{13C91986-55AD-4D24-A76E-BC5217B6883C}" name="Tarfa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987C6F-AD4E-446E-9FBE-134EA4FF7269}" name="Table4" displayName="Table4" ref="B4:I58" totalsRowShown="0" headerRowDxfId="6">
  <autoFilter ref="B4:I58" xr:uid="{A658D614-F00D-4256-ADBA-C2DB9945AD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572BA75-30DF-4B5C-8B84-521487999DBA}" name="Ár"/>
    <tableColumn id="2" xr3:uid="{AAE8EE9A-2D4F-403F-9700-00D21F31C304}" name="Undir Fellum &amp; Múli">
      <calculatedColumnFormula>SUM(Frumgögn!N5:N7)/3</calculatedColumnFormula>
    </tableColumn>
    <tableColumn id="3" xr3:uid="{E086BDCE-10A3-4AFE-BABC-0CE1D8F25E0F}" name="Vesturöræfi">
      <calculatedColumnFormula>SUM(Frumgögn!O5:O7)/3</calculatedColumnFormula>
    </tableColumn>
    <tableColumn id="4" xr3:uid="{4F827E69-65D7-4028-8261-F897FF04D04D}" name="Fljótsdalsheiði">
      <calculatedColumnFormula>SUM(Frumgögn!P5:P7)/3</calculatedColumnFormula>
    </tableColumn>
    <tableColumn id="5" xr3:uid="{8FF78587-48EB-42F2-BDE9-7BF9F0103732}" name="Suðurfell &amp; Austurheiðar">
      <calculatedColumnFormula>SUM(Frumgögn!Q5:Q7)/3</calculatedColumnFormula>
    </tableColumn>
    <tableColumn id="6" xr3:uid="{8D69080B-49B3-4761-9D34-D8F3648D64D9}" name="Kringilsár- &amp; Sauðárrani">
      <calculatedColumnFormula>SUM(Frumgögn!R5:R7)/3</calculatedColumnFormula>
    </tableColumn>
    <tableColumn id="7" xr3:uid="{932A86D5-2893-4406-B3F9-9957F5793FB1}" name="Norðurheiðar ">
      <calculatedColumnFormula>SUM(Frumgögn!T5:T7)/3</calculatedColumnFormula>
    </tableColumn>
    <tableColumn id="8" xr3:uid="{8037A5F5-F951-45C5-9300-5359BF967B03}" name="Meðaltal áranna" dataDxfId="7">
      <calculatedColumnFormula>Table4[[#This Row],[Ár]]-1&amp;" - "&amp;Table4[[#This Row],[Ár]]+1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932B30-3DEB-40B6-AD7D-5C7A695A5B57}" name="Table3" displayName="Table3" ref="L4:R13" totalsRowShown="0">
  <autoFilter ref="L4:R13" xr:uid="{5DD92000-8ED8-4D0F-8196-049B944A6EB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124564-075D-4E76-A92C-A0C034681A91}" name="Ár"/>
    <tableColumn id="2" xr3:uid="{7CAAF9C0-5185-4BA6-B01B-390EF2043F7A}" name=" Múli" dataDxfId="5"/>
    <tableColumn id="3" xr3:uid="{284F55CC-0562-49A9-AECA-89B4D1A75968}" name=" Undir Fellum" dataDxfId="4"/>
    <tableColumn id="4" xr3:uid="{A06F03BD-6B9A-4C9D-A689-791B855975B4}" name=" Vesturöræfi" dataDxfId="3"/>
    <tableColumn id="5" xr3:uid="{70D480A3-B19F-46CD-9BB5-878A6B8A10FA}" name="Fljótsdalsheiði" dataDxfId="2"/>
    <tableColumn id="6" xr3:uid="{E481EA4B-B49A-4EE1-AF2A-9CDA21816420}" name="V Jöklu" dataDxfId="0"/>
    <tableColumn id="8" xr3:uid="{04855448-1732-4582-A8F4-8E425B6719B2}" name="Samtals" dataDxfId="1">
      <calculatedColumnFormula>SUM(Table3[[#This Row],[ Múli]:[V Jöklu]])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A107"/>
  <sheetViews>
    <sheetView tabSelected="1" view="pageLayout" topLeftCell="A88" zoomScaleNormal="100" workbookViewId="0">
      <selection activeCell="A64" sqref="A64:V93"/>
    </sheetView>
  </sheetViews>
  <sheetFormatPr defaultColWidth="9.28515625" defaultRowHeight="15" x14ac:dyDescent="0.25"/>
  <cols>
    <col min="1" max="1" width="10.28515625" style="1" customWidth="1"/>
    <col min="2" max="2" width="9.5703125" style="1" customWidth="1"/>
    <col min="3" max="3" width="7.7109375" style="1" customWidth="1"/>
    <col min="4" max="4" width="13.42578125" style="1" bestFit="1" customWidth="1"/>
    <col min="5" max="5" width="12.5703125" style="1" bestFit="1" customWidth="1"/>
    <col min="6" max="6" width="14.42578125" style="1" bestFit="1" customWidth="1"/>
    <col min="7" max="7" width="12.140625" style="1" bestFit="1" customWidth="1"/>
    <col min="8" max="8" width="8.7109375" style="1" customWidth="1"/>
    <col min="9" max="9" width="16.28515625" style="1" bestFit="1" customWidth="1"/>
    <col min="10" max="12" width="9.28515625" style="1"/>
    <col min="13" max="13" width="11.85546875" style="1" customWidth="1"/>
    <col min="14" max="14" width="5" style="1" bestFit="1" customWidth="1"/>
    <col min="15" max="15" width="13.140625" style="1" customWidth="1"/>
    <col min="16" max="16" width="19.140625" style="1" customWidth="1"/>
    <col min="17" max="17" width="14.42578125" style="1" customWidth="1"/>
    <col min="18" max="18" width="12.5703125" style="1" bestFit="1" customWidth="1"/>
    <col min="19" max="19" width="7.7109375" style="1" customWidth="1"/>
    <col min="20" max="20" width="6.7109375" style="1" bestFit="1" customWidth="1"/>
    <col min="21" max="21" width="13.85546875" style="1" bestFit="1" customWidth="1"/>
    <col min="22" max="23" width="10.28515625" style="1" customWidth="1"/>
    <col min="24" max="16384" width="9.28515625" style="1"/>
  </cols>
  <sheetData>
    <row r="1" spans="1:27" s="4" customFormat="1" ht="2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tr">
        <f>A1</f>
        <v>2.5.1 - Hreindýr</v>
      </c>
      <c r="N1" s="6"/>
      <c r="O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</row>
    <row r="3" spans="1:27" ht="21" x14ac:dyDescent="0.35">
      <c r="A3" s="11" t="s">
        <v>1</v>
      </c>
      <c r="D3" s="3"/>
      <c r="E3" s="3"/>
      <c r="L3" s="11" t="s">
        <v>11</v>
      </c>
      <c r="N3" s="3"/>
    </row>
    <row r="4" spans="1:27" ht="15" customHeight="1" x14ac:dyDescent="0.25">
      <c r="B4" s="9" t="s">
        <v>10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M4" s="9" t="s">
        <v>10</v>
      </c>
      <c r="N4" s="9" t="s">
        <v>12</v>
      </c>
      <c r="O4" s="9" t="s">
        <v>4</v>
      </c>
      <c r="P4" s="9" t="s">
        <v>5</v>
      </c>
      <c r="Q4" s="9" t="s">
        <v>13</v>
      </c>
      <c r="R4" s="9" t="s">
        <v>14</v>
      </c>
      <c r="S4" s="9" t="s">
        <v>7</v>
      </c>
      <c r="T4" s="9" t="s">
        <v>15</v>
      </c>
      <c r="U4" s="9" t="s">
        <v>26</v>
      </c>
      <c r="V4" s="9" t="s">
        <v>9</v>
      </c>
    </row>
    <row r="5" spans="1:27" ht="15" customHeight="1" x14ac:dyDescent="0.25">
      <c r="B5" s="9">
        <v>1965</v>
      </c>
      <c r="C5" s="13">
        <v>211</v>
      </c>
      <c r="D5" s="13">
        <v>589</v>
      </c>
      <c r="E5" s="13">
        <v>1128</v>
      </c>
      <c r="F5" s="13">
        <v>146</v>
      </c>
      <c r="G5" s="13">
        <v>76</v>
      </c>
      <c r="H5" s="13"/>
      <c r="I5" s="13">
        <v>28</v>
      </c>
      <c r="M5" s="13">
        <v>1965</v>
      </c>
      <c r="N5" s="13">
        <v>800</v>
      </c>
      <c r="O5" s="13">
        <v>1128</v>
      </c>
      <c r="P5" s="13">
        <v>146</v>
      </c>
      <c r="Q5" s="13">
        <v>0</v>
      </c>
      <c r="R5" s="13">
        <v>76</v>
      </c>
      <c r="S5" s="13">
        <v>0</v>
      </c>
      <c r="T5" s="13">
        <v>28</v>
      </c>
      <c r="U5" s="9">
        <f>SUM(Table2[[#This Row],[E of Mt Snæfell]:[Jökuldalsheiði]])</f>
        <v>2178</v>
      </c>
      <c r="V5" s="9"/>
    </row>
    <row r="6" spans="1:27" x14ac:dyDescent="0.25">
      <c r="B6" s="9">
        <v>1966</v>
      </c>
      <c r="C6" s="13">
        <v>60</v>
      </c>
      <c r="D6" s="13">
        <v>817</v>
      </c>
      <c r="E6" s="14">
        <v>1057</v>
      </c>
      <c r="F6" s="13">
        <v>198</v>
      </c>
      <c r="G6" s="13">
        <v>218</v>
      </c>
      <c r="H6" s="13"/>
      <c r="I6" s="13">
        <v>14</v>
      </c>
      <c r="M6" s="13">
        <v>1966</v>
      </c>
      <c r="N6" s="13">
        <v>877</v>
      </c>
      <c r="O6" s="14">
        <v>1057</v>
      </c>
      <c r="P6" s="13">
        <v>198</v>
      </c>
      <c r="Q6" s="13"/>
      <c r="R6" s="13">
        <v>218</v>
      </c>
      <c r="S6" s="13"/>
      <c r="T6" s="13">
        <v>14</v>
      </c>
      <c r="U6" s="9">
        <f>SUM(Table2[[#This Row],[E of Mt Snæfell]:[Jökuldalsheiði]])</f>
        <v>2364</v>
      </c>
      <c r="V6" s="9"/>
    </row>
    <row r="7" spans="1:27" x14ac:dyDescent="0.25">
      <c r="B7" s="9">
        <v>1967</v>
      </c>
      <c r="C7" s="13">
        <v>229</v>
      </c>
      <c r="D7" s="13">
        <v>281</v>
      </c>
      <c r="E7" s="14">
        <v>1081</v>
      </c>
      <c r="F7" s="13">
        <v>858</v>
      </c>
      <c r="G7" s="13">
        <v>28</v>
      </c>
      <c r="H7" s="13"/>
      <c r="I7" s="13">
        <v>9</v>
      </c>
      <c r="M7" s="13">
        <v>1967</v>
      </c>
      <c r="N7" s="13">
        <v>510</v>
      </c>
      <c r="O7" s="14">
        <v>1081</v>
      </c>
      <c r="P7" s="13">
        <v>858</v>
      </c>
      <c r="Q7" s="13"/>
      <c r="R7" s="13">
        <v>28</v>
      </c>
      <c r="S7" s="13"/>
      <c r="T7" s="13">
        <v>9</v>
      </c>
      <c r="U7" s="9">
        <f>SUM(Table2[[#This Row],[E of Mt Snæfell]:[Jökuldalsheiði]])</f>
        <v>2486</v>
      </c>
      <c r="V7" s="9"/>
    </row>
    <row r="8" spans="1:27" x14ac:dyDescent="0.25">
      <c r="B8" s="9">
        <v>1968</v>
      </c>
      <c r="C8" s="13">
        <v>119</v>
      </c>
      <c r="D8" s="13">
        <v>324</v>
      </c>
      <c r="E8" s="14">
        <v>1788</v>
      </c>
      <c r="F8" s="13">
        <v>164</v>
      </c>
      <c r="G8" s="13">
        <v>315</v>
      </c>
      <c r="H8" s="13"/>
      <c r="I8" s="13"/>
      <c r="M8" s="13">
        <v>1968</v>
      </c>
      <c r="N8" s="13">
        <v>443</v>
      </c>
      <c r="O8" s="14">
        <v>1788</v>
      </c>
      <c r="P8" s="13">
        <v>164</v>
      </c>
      <c r="Q8" s="13"/>
      <c r="R8" s="13">
        <v>315</v>
      </c>
      <c r="S8" s="13"/>
      <c r="T8" s="13"/>
      <c r="U8" s="9">
        <f>SUM(Table2[[#This Row],[E of Mt Snæfell]:[Jökuldalsheiði]])</f>
        <v>2710</v>
      </c>
      <c r="V8" s="9"/>
    </row>
    <row r="9" spans="1:27" x14ac:dyDescent="0.25">
      <c r="B9" s="9">
        <v>1969</v>
      </c>
      <c r="C9" s="13">
        <v>33</v>
      </c>
      <c r="D9" s="13">
        <v>352</v>
      </c>
      <c r="E9" s="14">
        <v>1881</v>
      </c>
      <c r="F9" s="13">
        <v>359</v>
      </c>
      <c r="G9" s="13">
        <v>267</v>
      </c>
      <c r="H9" s="13"/>
      <c r="I9" s="13"/>
      <c r="M9" s="13">
        <v>1969</v>
      </c>
      <c r="N9" s="13">
        <v>385</v>
      </c>
      <c r="O9" s="14">
        <v>1881</v>
      </c>
      <c r="P9" s="13">
        <v>359</v>
      </c>
      <c r="Q9" s="13"/>
      <c r="R9" s="13">
        <v>267</v>
      </c>
      <c r="S9" s="13"/>
      <c r="T9" s="13"/>
      <c r="U9" s="9">
        <f>SUM(Table2[[#This Row],[E of Mt Snæfell]:[Jökuldalsheiði]])</f>
        <v>2892</v>
      </c>
      <c r="V9" s="9" t="s">
        <v>16</v>
      </c>
    </row>
    <row r="10" spans="1:27" x14ac:dyDescent="0.25">
      <c r="B10" s="9">
        <v>1970</v>
      </c>
      <c r="C10" s="13">
        <v>0</v>
      </c>
      <c r="D10" s="13">
        <v>654</v>
      </c>
      <c r="E10" s="14">
        <v>628</v>
      </c>
      <c r="F10" s="13">
        <v>1036</v>
      </c>
      <c r="G10" s="13">
        <v>0</v>
      </c>
      <c r="H10" s="13"/>
      <c r="I10" s="13"/>
      <c r="M10" s="13">
        <v>1970</v>
      </c>
      <c r="N10" s="13">
        <v>654</v>
      </c>
      <c r="O10" s="14">
        <v>628</v>
      </c>
      <c r="P10" s="13">
        <v>1036</v>
      </c>
      <c r="Q10" s="13"/>
      <c r="R10" s="13">
        <v>0</v>
      </c>
      <c r="S10" s="13"/>
      <c r="T10" s="13"/>
      <c r="U10" s="9">
        <f>SUM(Table2[[#This Row],[E of Mt Snæfell]:[Jökuldalsheiði]])</f>
        <v>2318</v>
      </c>
      <c r="V10" s="9"/>
    </row>
    <row r="11" spans="1:27" x14ac:dyDescent="0.25">
      <c r="B11" s="9">
        <v>1971</v>
      </c>
      <c r="C11" s="13">
        <v>0</v>
      </c>
      <c r="D11" s="13">
        <v>196</v>
      </c>
      <c r="E11" s="14">
        <v>11</v>
      </c>
      <c r="F11" s="13">
        <v>1146</v>
      </c>
      <c r="G11" s="13">
        <v>364</v>
      </c>
      <c r="H11" s="13">
        <v>615</v>
      </c>
      <c r="I11" s="13">
        <v>8</v>
      </c>
      <c r="M11" s="13">
        <v>1971</v>
      </c>
      <c r="N11" s="13">
        <v>196</v>
      </c>
      <c r="O11" s="14">
        <v>11</v>
      </c>
      <c r="P11" s="13">
        <v>1146</v>
      </c>
      <c r="Q11" s="13"/>
      <c r="R11" s="13">
        <v>364</v>
      </c>
      <c r="S11" s="13">
        <v>615</v>
      </c>
      <c r="T11" s="13">
        <v>8</v>
      </c>
      <c r="U11" s="9">
        <f>SUM(Table2[[#This Row],[E of Mt Snæfell]:[Jökuldalsheiði]])</f>
        <v>2340</v>
      </c>
      <c r="V11" s="9"/>
    </row>
    <row r="12" spans="1:27" x14ac:dyDescent="0.25">
      <c r="B12" s="9">
        <v>1972</v>
      </c>
      <c r="C12" s="13"/>
      <c r="D12" s="13"/>
      <c r="E12" s="14"/>
      <c r="F12" s="13"/>
      <c r="G12" s="13"/>
      <c r="H12" s="13">
        <v>3598</v>
      </c>
      <c r="I12" s="13"/>
      <c r="M12" s="13">
        <v>1972</v>
      </c>
      <c r="N12" s="13">
        <v>788</v>
      </c>
      <c r="O12" s="14">
        <v>1778</v>
      </c>
      <c r="P12" s="13">
        <v>171</v>
      </c>
      <c r="Q12" s="13"/>
      <c r="R12" s="13">
        <v>358</v>
      </c>
      <c r="S12" s="13">
        <v>3598</v>
      </c>
      <c r="T12" s="13">
        <v>51</v>
      </c>
      <c r="U12" s="9">
        <f>SUM(Table2[[#This Row],[E of Mt Snæfell]:[Jökuldalsheiði]])</f>
        <v>6744</v>
      </c>
      <c r="V12" s="9"/>
    </row>
    <row r="13" spans="1:27" x14ac:dyDescent="0.25">
      <c r="B13" s="9">
        <v>1973</v>
      </c>
      <c r="C13" s="13">
        <v>583</v>
      </c>
      <c r="D13" s="13">
        <v>205</v>
      </c>
      <c r="E13" s="14">
        <v>1778</v>
      </c>
      <c r="F13" s="13">
        <v>171</v>
      </c>
      <c r="G13" s="13">
        <v>358</v>
      </c>
      <c r="H13" s="13"/>
      <c r="I13" s="13">
        <v>51</v>
      </c>
      <c r="M13" s="13">
        <v>1973</v>
      </c>
      <c r="N13" s="13">
        <v>788</v>
      </c>
      <c r="O13" s="14">
        <v>1778</v>
      </c>
      <c r="P13" s="13">
        <v>171</v>
      </c>
      <c r="Q13" s="13"/>
      <c r="R13" s="13">
        <v>358</v>
      </c>
      <c r="S13" s="13"/>
      <c r="T13" s="13">
        <v>51</v>
      </c>
      <c r="U13" s="9">
        <f>SUM(Table2[[#This Row],[E of Mt Snæfell]:[Jökuldalsheiði]])</f>
        <v>3146</v>
      </c>
      <c r="V13" s="9" t="s">
        <v>17</v>
      </c>
    </row>
    <row r="14" spans="1:27" x14ac:dyDescent="0.25">
      <c r="B14" s="9">
        <v>1974</v>
      </c>
      <c r="C14" s="13">
        <v>107</v>
      </c>
      <c r="D14" s="13">
        <v>1039</v>
      </c>
      <c r="E14" s="14">
        <v>1041</v>
      </c>
      <c r="F14" s="13">
        <v>0</v>
      </c>
      <c r="G14" s="13">
        <v>439</v>
      </c>
      <c r="H14" s="13"/>
      <c r="I14" s="13">
        <v>93</v>
      </c>
      <c r="M14" s="13">
        <v>1974</v>
      </c>
      <c r="N14" s="13">
        <v>1146</v>
      </c>
      <c r="O14" s="14">
        <v>1041</v>
      </c>
      <c r="P14" s="13">
        <v>0</v>
      </c>
      <c r="Q14" s="13"/>
      <c r="R14" s="13">
        <v>439</v>
      </c>
      <c r="S14" s="13"/>
      <c r="T14" s="13">
        <v>93</v>
      </c>
      <c r="U14" s="9">
        <f>SUM(Table2[[#This Row],[E of Mt Snæfell]:[Jökuldalsheiði]])</f>
        <v>2719</v>
      </c>
      <c r="V14" s="9"/>
    </row>
    <row r="15" spans="1:27" x14ac:dyDescent="0.25">
      <c r="B15" s="9">
        <v>1975</v>
      </c>
      <c r="C15" s="13">
        <v>51</v>
      </c>
      <c r="D15" s="13">
        <v>110</v>
      </c>
      <c r="E15" s="14">
        <v>435</v>
      </c>
      <c r="F15" s="13">
        <v>1637</v>
      </c>
      <c r="G15" s="13">
        <v>460</v>
      </c>
      <c r="H15" s="13"/>
      <c r="I15" s="13"/>
      <c r="M15" s="13">
        <v>1975</v>
      </c>
      <c r="N15" s="13">
        <v>161</v>
      </c>
      <c r="O15" s="14">
        <v>435</v>
      </c>
      <c r="P15" s="13">
        <v>1637</v>
      </c>
      <c r="Q15" s="13"/>
      <c r="R15" s="13">
        <v>460</v>
      </c>
      <c r="S15" s="13"/>
      <c r="T15" s="13"/>
      <c r="U15" s="9">
        <f>SUM(Table2[[#This Row],[E of Mt Snæfell]:[Jökuldalsheiði]])</f>
        <v>2693</v>
      </c>
      <c r="V15" s="9"/>
    </row>
    <row r="16" spans="1:27" x14ac:dyDescent="0.25">
      <c r="B16" s="9">
        <v>1976</v>
      </c>
      <c r="C16" s="13">
        <v>0</v>
      </c>
      <c r="D16" s="13">
        <v>261</v>
      </c>
      <c r="E16" s="14">
        <v>3041</v>
      </c>
      <c r="F16" s="13">
        <v>0</v>
      </c>
      <c r="G16" s="13">
        <v>218</v>
      </c>
      <c r="H16" s="13"/>
      <c r="I16" s="13">
        <v>70</v>
      </c>
      <c r="M16" s="13">
        <v>1976</v>
      </c>
      <c r="N16" s="13">
        <v>261</v>
      </c>
      <c r="O16" s="14">
        <v>3041</v>
      </c>
      <c r="P16" s="13">
        <v>0</v>
      </c>
      <c r="Q16" s="13"/>
      <c r="R16" s="13">
        <v>218</v>
      </c>
      <c r="S16" s="13"/>
      <c r="T16" s="13">
        <v>70</v>
      </c>
      <c r="U16" s="9">
        <f>SUM(Table2[[#This Row],[E of Mt Snæfell]:[Jökuldalsheiði]])</f>
        <v>3590</v>
      </c>
      <c r="V16" s="9"/>
    </row>
    <row r="17" spans="2:22" x14ac:dyDescent="0.25">
      <c r="B17" s="9">
        <v>1977</v>
      </c>
      <c r="C17" s="13"/>
      <c r="D17" s="13"/>
      <c r="E17" s="14"/>
      <c r="F17" s="13"/>
      <c r="G17" s="13"/>
      <c r="H17" s="13"/>
      <c r="I17" s="13"/>
      <c r="M17" s="13">
        <v>1977</v>
      </c>
      <c r="N17" s="13">
        <v>0</v>
      </c>
      <c r="O17" s="14"/>
      <c r="P17" s="13"/>
      <c r="Q17" s="13"/>
      <c r="R17" s="13"/>
      <c r="S17" s="13"/>
      <c r="T17" s="13"/>
      <c r="U17" s="9">
        <f>SUM(Table2[[#This Row],[E of Mt Snæfell]:[Jökuldalsheiði]])</f>
        <v>0</v>
      </c>
      <c r="V17" s="9"/>
    </row>
    <row r="18" spans="2:22" x14ac:dyDescent="0.25">
      <c r="B18" s="9">
        <v>1978</v>
      </c>
      <c r="C18" s="13">
        <v>145</v>
      </c>
      <c r="D18" s="13">
        <v>0</v>
      </c>
      <c r="E18" s="14">
        <v>1377</v>
      </c>
      <c r="F18" s="13">
        <v>0</v>
      </c>
      <c r="G18" s="13">
        <v>156</v>
      </c>
      <c r="H18" s="13"/>
      <c r="I18" s="13">
        <v>62</v>
      </c>
      <c r="M18" s="13">
        <v>1978</v>
      </c>
      <c r="N18" s="13">
        <v>145</v>
      </c>
      <c r="O18" s="14">
        <v>1377</v>
      </c>
      <c r="P18" s="13">
        <v>0</v>
      </c>
      <c r="Q18" s="13"/>
      <c r="R18" s="13">
        <v>156</v>
      </c>
      <c r="S18" s="13"/>
      <c r="T18" s="13">
        <v>62</v>
      </c>
      <c r="U18" s="9">
        <f>SUM(Table2[[#This Row],[E of Mt Snæfell]:[Jökuldalsheiði]])</f>
        <v>1740</v>
      </c>
      <c r="V18" s="9" t="s">
        <v>18</v>
      </c>
    </row>
    <row r="19" spans="2:22" x14ac:dyDescent="0.25">
      <c r="B19" s="9">
        <v>1979</v>
      </c>
      <c r="C19" s="13">
        <v>0</v>
      </c>
      <c r="D19" s="13">
        <v>23</v>
      </c>
      <c r="E19" s="13">
        <v>1760</v>
      </c>
      <c r="F19" s="13">
        <v>0</v>
      </c>
      <c r="G19" s="13">
        <v>598</v>
      </c>
      <c r="H19" s="13"/>
      <c r="I19" s="13">
        <v>64</v>
      </c>
      <c r="M19" s="13">
        <v>1979</v>
      </c>
      <c r="N19" s="13">
        <v>23</v>
      </c>
      <c r="O19" s="13">
        <v>1760</v>
      </c>
      <c r="P19" s="13">
        <v>0</v>
      </c>
      <c r="Q19" s="13"/>
      <c r="R19" s="13">
        <v>598</v>
      </c>
      <c r="S19" s="13"/>
      <c r="T19" s="13">
        <v>64</v>
      </c>
      <c r="U19" s="9">
        <f>SUM(Table2[[#This Row],[E of Mt Snæfell]:[Jökuldalsheiði]])</f>
        <v>2445</v>
      </c>
      <c r="V19" s="9"/>
    </row>
    <row r="20" spans="2:22" x14ac:dyDescent="0.25">
      <c r="B20" s="9">
        <v>1980</v>
      </c>
      <c r="C20" s="13">
        <v>0</v>
      </c>
      <c r="D20" s="13">
        <v>145</v>
      </c>
      <c r="E20" s="13">
        <v>904</v>
      </c>
      <c r="F20" s="13">
        <v>0</v>
      </c>
      <c r="G20" s="13">
        <v>242</v>
      </c>
      <c r="H20" s="13"/>
      <c r="I20" s="13"/>
      <c r="M20" s="13">
        <v>1980</v>
      </c>
      <c r="N20" s="13">
        <v>145</v>
      </c>
      <c r="O20" s="13">
        <v>904</v>
      </c>
      <c r="P20" s="13">
        <v>0</v>
      </c>
      <c r="Q20" s="13"/>
      <c r="R20" s="13">
        <v>242</v>
      </c>
      <c r="S20" s="13"/>
      <c r="T20" s="13"/>
      <c r="U20" s="9">
        <f>SUM(Table2[[#This Row],[E of Mt Snæfell]:[Jökuldalsheiði]])</f>
        <v>1291</v>
      </c>
      <c r="V20" s="9"/>
    </row>
    <row r="21" spans="2:22" x14ac:dyDescent="0.25">
      <c r="B21" s="9">
        <v>1981</v>
      </c>
      <c r="C21" s="13">
        <v>0</v>
      </c>
      <c r="D21" s="13">
        <v>97</v>
      </c>
      <c r="E21" s="13">
        <v>1196</v>
      </c>
      <c r="F21" s="13">
        <v>0</v>
      </c>
      <c r="G21" s="13">
        <v>624</v>
      </c>
      <c r="H21" s="13"/>
      <c r="I21" s="13">
        <v>19</v>
      </c>
      <c r="M21" s="13">
        <v>1981</v>
      </c>
      <c r="N21" s="13">
        <v>97</v>
      </c>
      <c r="O21" s="13">
        <v>1196</v>
      </c>
      <c r="P21" s="13">
        <v>0</v>
      </c>
      <c r="Q21" s="13"/>
      <c r="R21" s="13">
        <v>624</v>
      </c>
      <c r="S21" s="13"/>
      <c r="T21" s="13">
        <v>19</v>
      </c>
      <c r="U21" s="9">
        <f>SUM(Table2[[#This Row],[E of Mt Snæfell]:[Jökuldalsheiði]])</f>
        <v>1936</v>
      </c>
      <c r="V21" s="9"/>
    </row>
    <row r="22" spans="2:22" x14ac:dyDescent="0.25">
      <c r="B22" s="9">
        <v>1982</v>
      </c>
      <c r="C22" s="13">
        <v>0</v>
      </c>
      <c r="D22" s="13">
        <v>0</v>
      </c>
      <c r="E22" s="13">
        <v>1137</v>
      </c>
      <c r="F22" s="13">
        <v>0</v>
      </c>
      <c r="G22" s="13">
        <v>458</v>
      </c>
      <c r="H22" s="13"/>
      <c r="I22" s="13">
        <v>16</v>
      </c>
      <c r="M22" s="13">
        <v>1982</v>
      </c>
      <c r="N22" s="13">
        <v>0</v>
      </c>
      <c r="O22" s="13">
        <v>1137</v>
      </c>
      <c r="P22" s="13">
        <v>0</v>
      </c>
      <c r="Q22" s="13"/>
      <c r="R22" s="13">
        <v>458</v>
      </c>
      <c r="S22" s="13"/>
      <c r="T22" s="13">
        <v>16</v>
      </c>
      <c r="U22" s="9">
        <f>SUM(Table2[[#This Row],[E of Mt Snæfell]:[Jökuldalsheiði]])</f>
        <v>1611</v>
      </c>
      <c r="V22" s="9"/>
    </row>
    <row r="23" spans="2:22" x14ac:dyDescent="0.25">
      <c r="B23" s="9">
        <v>1983</v>
      </c>
      <c r="C23" s="13"/>
      <c r="D23" s="13"/>
      <c r="E23" s="13"/>
      <c r="F23" s="13"/>
      <c r="G23" s="13"/>
      <c r="H23" s="13"/>
      <c r="I23" s="13"/>
      <c r="M23" s="13">
        <v>1983</v>
      </c>
      <c r="N23" s="13">
        <v>0</v>
      </c>
      <c r="O23" s="13"/>
      <c r="P23" s="13"/>
      <c r="Q23" s="13"/>
      <c r="R23" s="13"/>
      <c r="S23" s="13"/>
      <c r="T23" s="13"/>
      <c r="U23" s="9">
        <f>SUM(Table2[[#This Row],[E of Mt Snæfell]:[Jökuldalsheiði]])</f>
        <v>0</v>
      </c>
      <c r="V23" s="9" t="s">
        <v>19</v>
      </c>
    </row>
    <row r="24" spans="2:22" x14ac:dyDescent="0.25">
      <c r="B24" s="9">
        <v>1984</v>
      </c>
      <c r="C24" s="13">
        <v>0</v>
      </c>
      <c r="D24" s="13">
        <v>34</v>
      </c>
      <c r="E24" s="13">
        <v>756</v>
      </c>
      <c r="F24" s="13">
        <v>0</v>
      </c>
      <c r="G24" s="13">
        <v>326</v>
      </c>
      <c r="H24" s="13"/>
      <c r="I24" s="13">
        <v>5</v>
      </c>
      <c r="M24" s="13">
        <v>1984</v>
      </c>
      <c r="N24" s="13">
        <v>34</v>
      </c>
      <c r="O24" s="13">
        <v>756</v>
      </c>
      <c r="P24" s="13">
        <v>0</v>
      </c>
      <c r="Q24" s="13"/>
      <c r="R24" s="13">
        <v>326</v>
      </c>
      <c r="S24" s="13"/>
      <c r="T24" s="13">
        <v>5</v>
      </c>
      <c r="U24" s="9">
        <f>SUM(Table2[[#This Row],[E of Mt Snæfell]:[Jökuldalsheiði]])</f>
        <v>1121</v>
      </c>
      <c r="V24" s="9"/>
    </row>
    <row r="25" spans="2:22" x14ac:dyDescent="0.25">
      <c r="B25" s="9">
        <v>1985</v>
      </c>
      <c r="C25" s="13">
        <v>119</v>
      </c>
      <c r="D25" s="13">
        <v>150</v>
      </c>
      <c r="E25" s="13">
        <v>606</v>
      </c>
      <c r="F25" s="13">
        <v>0</v>
      </c>
      <c r="G25" s="13">
        <v>185</v>
      </c>
      <c r="H25" s="13"/>
      <c r="I25" s="13"/>
      <c r="M25" s="13">
        <v>1985</v>
      </c>
      <c r="N25" s="13">
        <v>269</v>
      </c>
      <c r="O25" s="13">
        <v>606</v>
      </c>
      <c r="P25" s="13">
        <v>0</v>
      </c>
      <c r="Q25" s="13"/>
      <c r="R25" s="13">
        <v>185</v>
      </c>
      <c r="S25" s="13"/>
      <c r="T25" s="13"/>
      <c r="U25" s="9">
        <f>SUM(Table2[[#This Row],[E of Mt Snæfell]:[Jökuldalsheiði]])</f>
        <v>1060</v>
      </c>
      <c r="V25" s="9"/>
    </row>
    <row r="26" spans="2:22" x14ac:dyDescent="0.25">
      <c r="B26" s="9">
        <v>1986</v>
      </c>
      <c r="C26" s="13"/>
      <c r="D26" s="13"/>
      <c r="E26" s="13"/>
      <c r="F26" s="13"/>
      <c r="G26" s="13"/>
      <c r="H26" s="13"/>
      <c r="I26" s="13"/>
      <c r="M26" s="13">
        <v>1986</v>
      </c>
      <c r="N26" s="13">
        <v>0</v>
      </c>
      <c r="O26" s="13"/>
      <c r="P26" s="13"/>
      <c r="Q26" s="13"/>
      <c r="R26" s="13"/>
      <c r="S26" s="13"/>
      <c r="T26" s="13"/>
      <c r="U26" s="9">
        <f>SUM(Table2[[#This Row],[E of Mt Snæfell]:[Jökuldalsheiði]])</f>
        <v>0</v>
      </c>
      <c r="V26" s="9"/>
    </row>
    <row r="27" spans="2:22" x14ac:dyDescent="0.25">
      <c r="B27" s="9">
        <v>1987</v>
      </c>
      <c r="C27" s="13">
        <v>0</v>
      </c>
      <c r="D27" s="13">
        <v>38</v>
      </c>
      <c r="E27" s="13">
        <v>832</v>
      </c>
      <c r="F27" s="13">
        <v>0</v>
      </c>
      <c r="G27" s="13">
        <v>356</v>
      </c>
      <c r="H27" s="13"/>
      <c r="I27" s="13"/>
      <c r="M27" s="13">
        <v>1987</v>
      </c>
      <c r="N27" s="13">
        <v>38</v>
      </c>
      <c r="O27" s="13">
        <v>832</v>
      </c>
      <c r="P27" s="13">
        <v>0</v>
      </c>
      <c r="Q27" s="13"/>
      <c r="R27" s="13">
        <v>356</v>
      </c>
      <c r="S27" s="13"/>
      <c r="T27" s="13"/>
      <c r="U27" s="9">
        <f>SUM(Table2[[#This Row],[E of Mt Snæfell]:[Jökuldalsheiði]])</f>
        <v>1226</v>
      </c>
      <c r="V27" s="9"/>
    </row>
    <row r="28" spans="2:22" x14ac:dyDescent="0.25">
      <c r="B28" s="9">
        <v>1988</v>
      </c>
      <c r="C28" s="13">
        <v>303</v>
      </c>
      <c r="D28" s="13">
        <v>0</v>
      </c>
      <c r="E28" s="13">
        <v>793</v>
      </c>
      <c r="F28" s="13">
        <v>0</v>
      </c>
      <c r="G28" s="13">
        <v>418</v>
      </c>
      <c r="H28" s="13"/>
      <c r="I28" s="13"/>
      <c r="M28" s="13">
        <v>1988</v>
      </c>
      <c r="N28" s="13">
        <v>303</v>
      </c>
      <c r="O28" s="13">
        <v>793</v>
      </c>
      <c r="P28" s="13">
        <v>0</v>
      </c>
      <c r="Q28" s="13"/>
      <c r="R28" s="13">
        <v>418</v>
      </c>
      <c r="S28" s="13"/>
      <c r="T28" s="13"/>
      <c r="U28" s="9">
        <f>SUM(Table2[[#This Row],[E of Mt Snæfell]:[Jökuldalsheiði]])</f>
        <v>1514</v>
      </c>
      <c r="V28" s="9" t="s">
        <v>20</v>
      </c>
    </row>
    <row r="29" spans="2:22" x14ac:dyDescent="0.25">
      <c r="B29" s="9">
        <v>1989</v>
      </c>
      <c r="C29" s="13">
        <v>116</v>
      </c>
      <c r="D29" s="13">
        <v>34</v>
      </c>
      <c r="E29" s="13">
        <v>936</v>
      </c>
      <c r="F29" s="13">
        <v>0</v>
      </c>
      <c r="G29" s="13">
        <v>255</v>
      </c>
      <c r="H29" s="13"/>
      <c r="I29" s="13"/>
      <c r="M29" s="13">
        <v>1989</v>
      </c>
      <c r="N29" s="13">
        <v>150</v>
      </c>
      <c r="O29" s="13">
        <v>936</v>
      </c>
      <c r="P29" s="13">
        <v>0</v>
      </c>
      <c r="Q29" s="13"/>
      <c r="R29" s="13">
        <v>255</v>
      </c>
      <c r="S29" s="13"/>
      <c r="T29" s="13"/>
      <c r="U29" s="9">
        <f>SUM(Table2[[#This Row],[E of Mt Snæfell]:[Jökuldalsheiði]])</f>
        <v>1341</v>
      </c>
      <c r="V29" s="9"/>
    </row>
    <row r="30" spans="2:22" x14ac:dyDescent="0.25">
      <c r="B30" s="9">
        <v>1990</v>
      </c>
      <c r="C30" s="13">
        <v>54</v>
      </c>
      <c r="D30" s="13">
        <v>156</v>
      </c>
      <c r="E30" s="13">
        <v>1139</v>
      </c>
      <c r="F30" s="13">
        <v>0</v>
      </c>
      <c r="G30" s="13">
        <v>444</v>
      </c>
      <c r="H30" s="13"/>
      <c r="I30" s="13"/>
      <c r="M30" s="13">
        <v>1990</v>
      </c>
      <c r="N30" s="13">
        <v>210</v>
      </c>
      <c r="O30" s="13">
        <v>1139</v>
      </c>
      <c r="P30" s="13">
        <v>0</v>
      </c>
      <c r="Q30" s="13"/>
      <c r="R30" s="13">
        <v>444</v>
      </c>
      <c r="S30" s="13"/>
      <c r="T30" s="13"/>
      <c r="U30" s="9">
        <f>SUM(Table2[[#This Row],[E of Mt Snæfell]:[Jökuldalsheiði]])</f>
        <v>1793</v>
      </c>
      <c r="V30" s="9"/>
    </row>
    <row r="31" spans="2:22" x14ac:dyDescent="0.25">
      <c r="B31" s="9">
        <v>1991</v>
      </c>
      <c r="C31" s="13">
        <v>0</v>
      </c>
      <c r="D31" s="13">
        <v>64</v>
      </c>
      <c r="E31" s="13">
        <v>1367</v>
      </c>
      <c r="F31" s="13">
        <v>0</v>
      </c>
      <c r="G31" s="13">
        <v>354</v>
      </c>
      <c r="H31" s="13"/>
      <c r="I31" s="13">
        <v>26</v>
      </c>
      <c r="M31" s="13">
        <v>1991</v>
      </c>
      <c r="N31" s="13">
        <v>64</v>
      </c>
      <c r="O31" s="13">
        <v>1367</v>
      </c>
      <c r="P31" s="13">
        <v>0</v>
      </c>
      <c r="Q31" s="13"/>
      <c r="R31" s="13">
        <v>354</v>
      </c>
      <c r="S31" s="13"/>
      <c r="T31" s="13">
        <v>26</v>
      </c>
      <c r="U31" s="9">
        <f>SUM(Table2[[#This Row],[E of Mt Snæfell]:[Jökuldalsheiði]])</f>
        <v>1811</v>
      </c>
      <c r="V31" s="9"/>
    </row>
    <row r="32" spans="2:22" x14ac:dyDescent="0.25">
      <c r="B32" s="9">
        <v>1992</v>
      </c>
      <c r="C32" s="13">
        <v>173</v>
      </c>
      <c r="D32" s="13">
        <v>257</v>
      </c>
      <c r="E32" s="13">
        <v>856</v>
      </c>
      <c r="F32" s="13">
        <v>0</v>
      </c>
      <c r="G32" s="13">
        <v>179</v>
      </c>
      <c r="H32" s="13"/>
      <c r="I32" s="13"/>
      <c r="M32" s="13">
        <v>1992</v>
      </c>
      <c r="N32" s="13">
        <v>430</v>
      </c>
      <c r="O32" s="13">
        <v>856</v>
      </c>
      <c r="P32" s="13">
        <v>0</v>
      </c>
      <c r="Q32" s="13"/>
      <c r="R32" s="13">
        <v>179</v>
      </c>
      <c r="S32" s="13"/>
      <c r="T32" s="13"/>
      <c r="U32" s="9">
        <f>SUM(Table2[[#This Row],[E of Mt Snæfell]:[Jökuldalsheiði]])</f>
        <v>1465</v>
      </c>
      <c r="V32" s="9"/>
    </row>
    <row r="33" spans="2:22" x14ac:dyDescent="0.25">
      <c r="B33" s="9">
        <v>1993</v>
      </c>
      <c r="C33" s="13">
        <v>428</v>
      </c>
      <c r="D33" s="13">
        <v>255</v>
      </c>
      <c r="E33" s="13">
        <v>551</v>
      </c>
      <c r="F33" s="13">
        <v>0</v>
      </c>
      <c r="G33" s="13">
        <v>67</v>
      </c>
      <c r="H33" s="13"/>
      <c r="I33" s="13"/>
      <c r="M33" s="13">
        <v>1993</v>
      </c>
      <c r="N33" s="13">
        <v>683</v>
      </c>
      <c r="O33" s="13">
        <v>551</v>
      </c>
      <c r="P33" s="13">
        <v>0</v>
      </c>
      <c r="Q33" s="13"/>
      <c r="R33" s="13">
        <v>67</v>
      </c>
      <c r="S33" s="13"/>
      <c r="T33" s="13"/>
      <c r="U33" s="9">
        <f>SUM(Table2[[#This Row],[E of Mt Snæfell]:[Jökuldalsheiði]])</f>
        <v>1301</v>
      </c>
      <c r="V33" s="9" t="s">
        <v>21</v>
      </c>
    </row>
    <row r="34" spans="2:22" x14ac:dyDescent="0.25">
      <c r="B34" s="9">
        <v>1994</v>
      </c>
      <c r="C34" s="13">
        <v>542</v>
      </c>
      <c r="D34" s="13">
        <v>42</v>
      </c>
      <c r="E34" s="13">
        <v>590</v>
      </c>
      <c r="F34" s="13">
        <v>0</v>
      </c>
      <c r="G34" s="13">
        <v>120</v>
      </c>
      <c r="H34" s="13"/>
      <c r="I34" s="13"/>
      <c r="M34" s="13">
        <v>1994</v>
      </c>
      <c r="N34" s="13">
        <v>584</v>
      </c>
      <c r="O34" s="13">
        <v>590</v>
      </c>
      <c r="P34" s="13">
        <v>0</v>
      </c>
      <c r="Q34" s="13"/>
      <c r="R34" s="13">
        <v>120</v>
      </c>
      <c r="S34" s="13"/>
      <c r="T34" s="13"/>
      <c r="U34" s="9">
        <f>SUM(Table2[[#This Row],[E of Mt Snæfell]:[Jökuldalsheiði]])</f>
        <v>1294</v>
      </c>
      <c r="V34" s="9"/>
    </row>
    <row r="35" spans="2:22" x14ac:dyDescent="0.25">
      <c r="B35" s="9">
        <v>1995</v>
      </c>
      <c r="C35" s="13">
        <v>253</v>
      </c>
      <c r="D35" s="13">
        <v>241</v>
      </c>
      <c r="E35" s="13">
        <v>402</v>
      </c>
      <c r="F35" s="13">
        <v>0</v>
      </c>
      <c r="G35" s="13">
        <v>99</v>
      </c>
      <c r="H35" s="13"/>
      <c r="I35" s="13"/>
      <c r="M35" s="13">
        <v>1995</v>
      </c>
      <c r="N35" s="13">
        <v>494</v>
      </c>
      <c r="O35" s="13">
        <v>402</v>
      </c>
      <c r="P35" s="13">
        <v>0</v>
      </c>
      <c r="Q35" s="13"/>
      <c r="R35" s="13">
        <v>99</v>
      </c>
      <c r="S35" s="13"/>
      <c r="T35" s="13"/>
      <c r="U35" s="9">
        <f>SUM(Table2[[#This Row],[E of Mt Snæfell]:[Jökuldalsheiði]])</f>
        <v>995</v>
      </c>
      <c r="V35" s="9"/>
    </row>
    <row r="36" spans="2:22" x14ac:dyDescent="0.25">
      <c r="B36" s="9">
        <v>1996</v>
      </c>
      <c r="C36" s="13">
        <v>75</v>
      </c>
      <c r="D36" s="13">
        <v>24</v>
      </c>
      <c r="E36" s="13">
        <v>406</v>
      </c>
      <c r="F36" s="13">
        <v>0</v>
      </c>
      <c r="G36" s="13">
        <v>139</v>
      </c>
      <c r="H36" s="13">
        <v>453</v>
      </c>
      <c r="I36" s="13"/>
      <c r="M36" s="13">
        <v>1996</v>
      </c>
      <c r="N36" s="13">
        <v>99</v>
      </c>
      <c r="O36" s="13">
        <v>406</v>
      </c>
      <c r="P36" s="13">
        <v>0</v>
      </c>
      <c r="Q36" s="13"/>
      <c r="R36" s="13">
        <v>139</v>
      </c>
      <c r="S36" s="13">
        <v>453</v>
      </c>
      <c r="T36" s="13"/>
      <c r="U36" s="9">
        <f>SUM(Table2[[#This Row],[E of Mt Snæfell]:[Jökuldalsheiði]])</f>
        <v>1097</v>
      </c>
      <c r="V36" s="9"/>
    </row>
    <row r="37" spans="2:22" x14ac:dyDescent="0.25">
      <c r="B37" s="9">
        <v>1997</v>
      </c>
      <c r="C37" s="13">
        <v>60</v>
      </c>
      <c r="D37" s="13">
        <v>108</v>
      </c>
      <c r="E37" s="13">
        <v>928</v>
      </c>
      <c r="F37" s="13">
        <v>0</v>
      </c>
      <c r="G37" s="13">
        <v>165</v>
      </c>
      <c r="H37" s="13"/>
      <c r="I37" s="13"/>
      <c r="M37" s="13">
        <v>1997</v>
      </c>
      <c r="N37" s="13">
        <v>168</v>
      </c>
      <c r="O37" s="13">
        <v>928</v>
      </c>
      <c r="P37" s="13">
        <v>0</v>
      </c>
      <c r="Q37" s="13"/>
      <c r="R37" s="13">
        <v>165</v>
      </c>
      <c r="S37" s="13"/>
      <c r="T37" s="13"/>
      <c r="U37" s="9">
        <f>SUM(Table2[[#This Row],[E of Mt Snæfell]:[Jökuldalsheiði]])</f>
        <v>1261</v>
      </c>
      <c r="V37" s="9"/>
    </row>
    <row r="38" spans="2:22" x14ac:dyDescent="0.25">
      <c r="B38" s="9">
        <v>1998</v>
      </c>
      <c r="C38" s="13">
        <v>145</v>
      </c>
      <c r="D38" s="13">
        <v>0</v>
      </c>
      <c r="E38" s="13">
        <v>1377</v>
      </c>
      <c r="F38" s="13">
        <v>0</v>
      </c>
      <c r="G38" s="13">
        <v>156</v>
      </c>
      <c r="H38" s="13"/>
      <c r="I38" s="13"/>
      <c r="M38" s="13">
        <v>1998</v>
      </c>
      <c r="N38" s="13">
        <v>145</v>
      </c>
      <c r="O38" s="13">
        <v>1377</v>
      </c>
      <c r="P38" s="13">
        <v>0</v>
      </c>
      <c r="Q38" s="13"/>
      <c r="R38" s="13">
        <v>156</v>
      </c>
      <c r="S38" s="13"/>
      <c r="T38" s="13"/>
      <c r="U38" s="9">
        <f>SUM(Table2[[#This Row],[E of Mt Snæfell]:[Jökuldalsheiði]])</f>
        <v>1678</v>
      </c>
      <c r="V38" s="9" t="s">
        <v>22</v>
      </c>
    </row>
    <row r="39" spans="2:22" x14ac:dyDescent="0.25">
      <c r="B39" s="9">
        <v>1999</v>
      </c>
      <c r="C39" s="13">
        <v>134</v>
      </c>
      <c r="D39" s="13">
        <v>29</v>
      </c>
      <c r="E39" s="13">
        <v>1148</v>
      </c>
      <c r="F39" s="13">
        <v>0</v>
      </c>
      <c r="G39" s="13">
        <v>154</v>
      </c>
      <c r="H39" s="13"/>
      <c r="I39" s="13"/>
      <c r="M39" s="13">
        <v>1999</v>
      </c>
      <c r="N39" s="13">
        <v>163</v>
      </c>
      <c r="O39" s="13">
        <v>1148</v>
      </c>
      <c r="P39" s="13">
        <v>0</v>
      </c>
      <c r="Q39" s="13"/>
      <c r="R39" s="13">
        <v>154</v>
      </c>
      <c r="S39" s="13"/>
      <c r="T39" s="13"/>
      <c r="U39" s="9">
        <f>SUM(Table2[[#This Row],[E of Mt Snæfell]:[Jökuldalsheiði]])</f>
        <v>1465</v>
      </c>
      <c r="V39" s="9"/>
    </row>
    <row r="40" spans="2:22" x14ac:dyDescent="0.25">
      <c r="B40" s="9">
        <v>2000</v>
      </c>
      <c r="C40" s="13">
        <v>62</v>
      </c>
      <c r="D40" s="13">
        <v>30</v>
      </c>
      <c r="E40" s="13">
        <v>1586</v>
      </c>
      <c r="F40" s="13">
        <v>0</v>
      </c>
      <c r="G40" s="13">
        <v>218</v>
      </c>
      <c r="H40" s="13"/>
      <c r="I40" s="13"/>
      <c r="M40" s="13">
        <v>2000</v>
      </c>
      <c r="N40" s="13">
        <v>92</v>
      </c>
      <c r="O40" s="13">
        <v>1586</v>
      </c>
      <c r="P40" s="13">
        <v>0</v>
      </c>
      <c r="Q40" s="13"/>
      <c r="R40" s="13">
        <v>218</v>
      </c>
      <c r="S40" s="13"/>
      <c r="T40" s="13"/>
      <c r="U40" s="9">
        <f>SUM(Table2[[#This Row],[E of Mt Snæfell]:[Jökuldalsheiði]])</f>
        <v>1896</v>
      </c>
      <c r="V40" s="9"/>
    </row>
    <row r="41" spans="2:22" x14ac:dyDescent="0.25">
      <c r="B41" s="9">
        <v>2001</v>
      </c>
      <c r="C41" s="13"/>
      <c r="D41" s="13"/>
      <c r="E41" s="13"/>
      <c r="F41" s="13"/>
      <c r="G41" s="13"/>
      <c r="H41" s="13"/>
      <c r="I41" s="13"/>
      <c r="M41" s="13">
        <v>2001</v>
      </c>
      <c r="N41" s="13">
        <v>0</v>
      </c>
      <c r="O41" s="13"/>
      <c r="P41" s="13"/>
      <c r="Q41" s="13"/>
      <c r="R41" s="13"/>
      <c r="S41" s="13"/>
      <c r="T41" s="13"/>
      <c r="U41" s="9">
        <f>SUM(Table2[[#This Row],[E of Mt Snæfell]:[Jökuldalsheiði]])</f>
        <v>0</v>
      </c>
      <c r="V41" s="9"/>
    </row>
    <row r="42" spans="2:22" x14ac:dyDescent="0.25">
      <c r="B42" s="9">
        <v>2002</v>
      </c>
      <c r="C42" s="13">
        <v>40</v>
      </c>
      <c r="D42" s="13">
        <v>157</v>
      </c>
      <c r="E42" s="13">
        <v>511</v>
      </c>
      <c r="F42" s="13">
        <v>1368</v>
      </c>
      <c r="G42" s="13">
        <v>221</v>
      </c>
      <c r="H42" s="13"/>
      <c r="I42" s="13"/>
      <c r="M42" s="13">
        <v>2002</v>
      </c>
      <c r="N42" s="13">
        <v>197</v>
      </c>
      <c r="O42" s="13">
        <v>511</v>
      </c>
      <c r="P42" s="13">
        <v>1368</v>
      </c>
      <c r="Q42" s="13"/>
      <c r="R42" s="13">
        <v>221</v>
      </c>
      <c r="S42" s="13"/>
      <c r="T42" s="13"/>
      <c r="U42" s="9">
        <f>SUM(Table2[[#This Row],[E of Mt Snæfell]:[Jökuldalsheiði]])</f>
        <v>2297</v>
      </c>
      <c r="V42" s="9"/>
    </row>
    <row r="43" spans="2:22" x14ac:dyDescent="0.25">
      <c r="B43" s="9">
        <v>2003</v>
      </c>
      <c r="C43" s="13">
        <v>2</v>
      </c>
      <c r="D43" s="13">
        <v>0</v>
      </c>
      <c r="E43" s="13">
        <v>0</v>
      </c>
      <c r="F43" s="13">
        <v>1613</v>
      </c>
      <c r="G43" s="13">
        <v>234</v>
      </c>
      <c r="H43" s="13"/>
      <c r="I43" s="13"/>
      <c r="M43" s="13">
        <v>2003</v>
      </c>
      <c r="N43" s="13">
        <v>2</v>
      </c>
      <c r="O43" s="13">
        <v>0</v>
      </c>
      <c r="P43" s="13">
        <v>1613</v>
      </c>
      <c r="Q43" s="13"/>
      <c r="R43" s="13">
        <v>234</v>
      </c>
      <c r="S43" s="13"/>
      <c r="T43" s="13"/>
      <c r="U43" s="9">
        <f>SUM(Table2[[#This Row],[E of Mt Snæfell]:[Jökuldalsheiði]])</f>
        <v>1849</v>
      </c>
      <c r="V43" s="9" t="s">
        <v>23</v>
      </c>
    </row>
    <row r="44" spans="2:22" x14ac:dyDescent="0.25">
      <c r="B44" s="9">
        <v>2004</v>
      </c>
      <c r="C44" s="13">
        <v>0</v>
      </c>
      <c r="D44" s="13">
        <v>65</v>
      </c>
      <c r="E44" s="13">
        <v>24</v>
      </c>
      <c r="F44" s="13">
        <v>2000</v>
      </c>
      <c r="G44" s="13">
        <v>209</v>
      </c>
      <c r="H44" s="13"/>
      <c r="I44" s="13"/>
      <c r="M44" s="13">
        <v>2004</v>
      </c>
      <c r="N44" s="13">
        <v>65</v>
      </c>
      <c r="O44" s="13">
        <v>24</v>
      </c>
      <c r="P44" s="13">
        <v>2000</v>
      </c>
      <c r="Q44" s="13"/>
      <c r="R44" s="13">
        <v>209</v>
      </c>
      <c r="S44" s="13"/>
      <c r="T44" s="13"/>
      <c r="U44" s="9">
        <f>SUM(Table2[[#This Row],[E of Mt Snæfell]:[Jökuldalsheiði]])</f>
        <v>2298</v>
      </c>
      <c r="V44" s="9"/>
    </row>
    <row r="45" spans="2:22" x14ac:dyDescent="0.25">
      <c r="B45" s="9">
        <v>2005</v>
      </c>
      <c r="C45" s="13">
        <v>46</v>
      </c>
      <c r="D45" s="13">
        <v>160</v>
      </c>
      <c r="E45" s="13">
        <v>362</v>
      </c>
      <c r="F45" s="13">
        <v>1724</v>
      </c>
      <c r="G45" s="13">
        <v>199</v>
      </c>
      <c r="H45" s="13"/>
      <c r="I45" s="13"/>
      <c r="M45" s="13">
        <v>2005</v>
      </c>
      <c r="N45" s="13">
        <v>206</v>
      </c>
      <c r="O45" s="13">
        <v>362</v>
      </c>
      <c r="P45" s="13">
        <v>1724</v>
      </c>
      <c r="Q45" s="13"/>
      <c r="R45" s="13">
        <v>199</v>
      </c>
      <c r="S45" s="13"/>
      <c r="T45" s="13"/>
      <c r="U45" s="9">
        <f>SUM(Table2[[#This Row],[E of Mt Snæfell]:[Jökuldalsheiði]])</f>
        <v>2491</v>
      </c>
      <c r="V45" s="9"/>
    </row>
    <row r="46" spans="2:22" x14ac:dyDescent="0.25">
      <c r="B46" s="9">
        <v>2006</v>
      </c>
      <c r="C46" s="13">
        <v>0</v>
      </c>
      <c r="D46" s="13">
        <v>46</v>
      </c>
      <c r="E46" s="13">
        <v>471</v>
      </c>
      <c r="F46" s="13">
        <v>2126</v>
      </c>
      <c r="G46" s="13">
        <v>291</v>
      </c>
      <c r="H46" s="13"/>
      <c r="I46" s="13"/>
      <c r="M46" s="13">
        <v>2006</v>
      </c>
      <c r="N46" s="13">
        <v>46</v>
      </c>
      <c r="O46" s="13">
        <v>471</v>
      </c>
      <c r="P46" s="13">
        <v>2126</v>
      </c>
      <c r="Q46" s="13"/>
      <c r="R46" s="13">
        <v>291</v>
      </c>
      <c r="S46" s="13"/>
      <c r="T46" s="13"/>
      <c r="U46" s="9">
        <f>SUM(Table2[[#This Row],[E of Mt Snæfell]:[Jökuldalsheiði]])</f>
        <v>2934</v>
      </c>
      <c r="V46" s="9"/>
    </row>
    <row r="47" spans="2:22" x14ac:dyDescent="0.25">
      <c r="B47" s="9">
        <v>2007</v>
      </c>
      <c r="C47" s="13">
        <v>15</v>
      </c>
      <c r="D47" s="13">
        <v>2</v>
      </c>
      <c r="E47" s="13">
        <v>2</v>
      </c>
      <c r="F47" s="13">
        <v>2524</v>
      </c>
      <c r="G47" s="13">
        <v>257</v>
      </c>
      <c r="H47" s="13"/>
      <c r="I47" s="13">
        <v>368</v>
      </c>
      <c r="M47" s="13">
        <v>2007</v>
      </c>
      <c r="N47" s="13">
        <v>17</v>
      </c>
      <c r="O47" s="13">
        <v>2</v>
      </c>
      <c r="P47" s="13">
        <v>2524</v>
      </c>
      <c r="Q47" s="13"/>
      <c r="R47" s="13">
        <v>257</v>
      </c>
      <c r="S47" s="13"/>
      <c r="T47" s="13">
        <v>368</v>
      </c>
      <c r="U47" s="9">
        <f>SUM(Table2[[#This Row],[E of Mt Snæfell]:[Jökuldalsheiði]])</f>
        <v>3168</v>
      </c>
      <c r="V47" s="9"/>
    </row>
    <row r="48" spans="2:22" x14ac:dyDescent="0.25">
      <c r="B48" s="9">
        <v>2008</v>
      </c>
      <c r="C48" s="13">
        <v>0</v>
      </c>
      <c r="D48" s="13">
        <v>41</v>
      </c>
      <c r="E48" s="13">
        <v>31</v>
      </c>
      <c r="F48" s="13">
        <v>2293</v>
      </c>
      <c r="G48" s="13">
        <v>197</v>
      </c>
      <c r="H48" s="13"/>
      <c r="I48" s="13">
        <v>428</v>
      </c>
      <c r="M48" s="13">
        <v>2008</v>
      </c>
      <c r="N48" s="13">
        <v>41</v>
      </c>
      <c r="O48" s="13">
        <v>31</v>
      </c>
      <c r="P48" s="13">
        <v>2293</v>
      </c>
      <c r="Q48" s="13"/>
      <c r="R48" s="13">
        <v>197</v>
      </c>
      <c r="S48" s="13"/>
      <c r="T48" s="13">
        <v>428</v>
      </c>
      <c r="U48" s="9">
        <f>SUM(Table2[[#This Row],[E of Mt Snæfell]:[Jökuldalsheiði]])</f>
        <v>2990</v>
      </c>
      <c r="V48" s="9" t="s">
        <v>24</v>
      </c>
    </row>
    <row r="49" spans="1:22" x14ac:dyDescent="0.25">
      <c r="B49" s="9">
        <v>2009</v>
      </c>
      <c r="C49" s="13">
        <v>181</v>
      </c>
      <c r="D49" s="13">
        <v>12</v>
      </c>
      <c r="E49" s="13">
        <v>259</v>
      </c>
      <c r="F49" s="13">
        <v>1119</v>
      </c>
      <c r="G49" s="13">
        <v>542</v>
      </c>
      <c r="H49" s="13"/>
      <c r="I49" s="13">
        <v>161</v>
      </c>
      <c r="M49" s="13">
        <v>2009</v>
      </c>
      <c r="N49" s="13">
        <v>193</v>
      </c>
      <c r="O49" s="13">
        <v>259</v>
      </c>
      <c r="P49" s="13">
        <v>1119</v>
      </c>
      <c r="Q49" s="13"/>
      <c r="R49" s="13">
        <v>542</v>
      </c>
      <c r="S49" s="13"/>
      <c r="T49" s="13">
        <v>161</v>
      </c>
      <c r="U49" s="9">
        <f>SUM(Table2[[#This Row],[E of Mt Snæfell]:[Jökuldalsheiði]])</f>
        <v>2274</v>
      </c>
      <c r="V49" s="9"/>
    </row>
    <row r="50" spans="1:22" x14ac:dyDescent="0.25">
      <c r="B50" s="9">
        <v>2010</v>
      </c>
      <c r="C50" s="13">
        <v>67</v>
      </c>
      <c r="D50" s="13">
        <v>6</v>
      </c>
      <c r="E50" s="13">
        <v>226</v>
      </c>
      <c r="F50" s="13">
        <v>1169</v>
      </c>
      <c r="G50" s="13">
        <v>258</v>
      </c>
      <c r="H50" s="13"/>
      <c r="I50" s="13">
        <v>492</v>
      </c>
      <c r="M50" s="13">
        <v>2010</v>
      </c>
      <c r="N50" s="13">
        <v>73</v>
      </c>
      <c r="O50" s="13">
        <v>226</v>
      </c>
      <c r="P50" s="13">
        <v>1169</v>
      </c>
      <c r="Q50" s="13"/>
      <c r="R50" s="13">
        <v>258</v>
      </c>
      <c r="S50" s="13"/>
      <c r="T50" s="13">
        <v>492</v>
      </c>
      <c r="U50" s="9">
        <f>SUM(Table2[[#This Row],[E of Mt Snæfell]:[Jökuldalsheiði]])</f>
        <v>2218</v>
      </c>
      <c r="V50" s="9"/>
    </row>
    <row r="51" spans="1:22" x14ac:dyDescent="0.25">
      <c r="B51" s="9">
        <v>2011</v>
      </c>
      <c r="C51" s="13">
        <v>69</v>
      </c>
      <c r="D51" s="13">
        <v>211</v>
      </c>
      <c r="E51" s="13">
        <v>376</v>
      </c>
      <c r="F51" s="13">
        <v>0</v>
      </c>
      <c r="G51" s="13">
        <v>52</v>
      </c>
      <c r="H51" s="13"/>
      <c r="I51" s="13">
        <v>698</v>
      </c>
      <c r="M51" s="13">
        <v>2011</v>
      </c>
      <c r="N51" s="13">
        <v>280</v>
      </c>
      <c r="O51" s="13">
        <v>376</v>
      </c>
      <c r="P51" s="13">
        <v>0</v>
      </c>
      <c r="Q51" s="13">
        <v>207</v>
      </c>
      <c r="R51" s="13">
        <v>52</v>
      </c>
      <c r="S51" s="13"/>
      <c r="T51" s="13">
        <v>698</v>
      </c>
      <c r="U51" s="9">
        <f>SUM(Table2[[#This Row],[E of Mt Snæfell]:[Jökuldalsheiði]])</f>
        <v>1613</v>
      </c>
      <c r="V51" s="9"/>
    </row>
    <row r="52" spans="1:22" x14ac:dyDescent="0.25">
      <c r="B52" s="9">
        <v>2012</v>
      </c>
      <c r="C52" s="13">
        <v>87</v>
      </c>
      <c r="D52" s="13">
        <v>582</v>
      </c>
      <c r="E52" s="13">
        <v>281</v>
      </c>
      <c r="F52" s="13">
        <v>0</v>
      </c>
      <c r="G52" s="13">
        <v>236</v>
      </c>
      <c r="H52" s="13"/>
      <c r="I52" s="13">
        <v>639</v>
      </c>
      <c r="M52" s="13">
        <v>2012</v>
      </c>
      <c r="N52" s="13">
        <v>669</v>
      </c>
      <c r="O52" s="13">
        <v>281</v>
      </c>
      <c r="P52" s="13">
        <v>0</v>
      </c>
      <c r="Q52" s="13">
        <v>478</v>
      </c>
      <c r="R52" s="13">
        <v>236</v>
      </c>
      <c r="S52" s="13"/>
      <c r="T52" s="13">
        <v>639</v>
      </c>
      <c r="U52" s="9">
        <f>SUM(Table2[[#This Row],[E of Mt Snæfell]:[Jökuldalsheiði]])</f>
        <v>2303</v>
      </c>
      <c r="V52" s="9"/>
    </row>
    <row r="53" spans="1:22" x14ac:dyDescent="0.25">
      <c r="B53" s="9">
        <v>2013</v>
      </c>
      <c r="C53" s="13">
        <v>278</v>
      </c>
      <c r="D53" s="13">
        <v>42</v>
      </c>
      <c r="E53" s="13">
        <v>371</v>
      </c>
      <c r="F53" s="13">
        <v>0</v>
      </c>
      <c r="G53" s="13">
        <v>39</v>
      </c>
      <c r="H53" s="13"/>
      <c r="I53" s="13">
        <v>836</v>
      </c>
      <c r="M53" s="13">
        <v>2013</v>
      </c>
      <c r="N53" s="13">
        <v>320</v>
      </c>
      <c r="O53" s="13">
        <v>371</v>
      </c>
      <c r="P53" s="13">
        <v>0</v>
      </c>
      <c r="Q53" s="13">
        <v>806</v>
      </c>
      <c r="R53" s="13">
        <v>39</v>
      </c>
      <c r="S53" s="13"/>
      <c r="T53" s="13">
        <v>836</v>
      </c>
      <c r="U53" s="9">
        <f>SUM(Table2[[#This Row],[E of Mt Snæfell]:[Jökuldalsheiði]])</f>
        <v>2372</v>
      </c>
      <c r="V53" s="9" t="s">
        <v>25</v>
      </c>
    </row>
    <row r="54" spans="1:22" x14ac:dyDescent="0.25">
      <c r="B54" s="9">
        <v>2014</v>
      </c>
      <c r="C54" s="13">
        <v>239</v>
      </c>
      <c r="D54" s="13">
        <v>50</v>
      </c>
      <c r="E54" s="13">
        <v>559</v>
      </c>
      <c r="F54" s="13">
        <v>0</v>
      </c>
      <c r="G54" s="13">
        <v>36</v>
      </c>
      <c r="H54" s="13"/>
      <c r="I54" s="13">
        <v>1065</v>
      </c>
      <c r="M54" s="13">
        <v>2014</v>
      </c>
      <c r="N54" s="13">
        <v>289</v>
      </c>
      <c r="O54" s="13">
        <v>559</v>
      </c>
      <c r="P54" s="13">
        <v>0</v>
      </c>
      <c r="Q54" s="13">
        <v>392</v>
      </c>
      <c r="R54" s="13">
        <v>36</v>
      </c>
      <c r="S54" s="13"/>
      <c r="T54" s="13">
        <v>1065</v>
      </c>
      <c r="U54" s="9">
        <f>SUM(Table2[[#This Row],[E of Mt Snæfell]:[Jökuldalsheiði]])</f>
        <v>2341</v>
      </c>
      <c r="V54" s="9"/>
    </row>
    <row r="55" spans="1:22" x14ac:dyDescent="0.25">
      <c r="B55" s="9">
        <v>2015</v>
      </c>
      <c r="C55" s="13">
        <v>261</v>
      </c>
      <c r="D55" s="13">
        <v>0</v>
      </c>
      <c r="E55" s="13">
        <v>456</v>
      </c>
      <c r="F55" s="13">
        <v>0</v>
      </c>
      <c r="G55" s="13">
        <v>0</v>
      </c>
      <c r="H55" s="13"/>
      <c r="I55" s="13">
        <v>1125</v>
      </c>
      <c r="M55" s="13">
        <v>2015</v>
      </c>
      <c r="N55" s="13">
        <v>261</v>
      </c>
      <c r="O55" s="13">
        <v>456</v>
      </c>
      <c r="P55" s="13">
        <v>0</v>
      </c>
      <c r="Q55" s="13">
        <v>910</v>
      </c>
      <c r="R55" s="13">
        <v>0</v>
      </c>
      <c r="S55" s="13"/>
      <c r="T55" s="13">
        <v>1125</v>
      </c>
      <c r="U55" s="9">
        <f>SUM(Table2[[#This Row],[E of Mt Snæfell]:[Jökuldalsheiði]])</f>
        <v>2752</v>
      </c>
      <c r="V55" s="9"/>
    </row>
    <row r="56" spans="1:22" x14ac:dyDescent="0.25">
      <c r="B56" s="9">
        <v>2016</v>
      </c>
      <c r="C56" s="13">
        <v>384</v>
      </c>
      <c r="D56" s="13">
        <v>0</v>
      </c>
      <c r="E56" s="13">
        <v>702</v>
      </c>
      <c r="F56" s="13">
        <v>0</v>
      </c>
      <c r="G56" s="15">
        <v>26</v>
      </c>
      <c r="H56" s="13"/>
      <c r="I56" s="13">
        <v>1200</v>
      </c>
      <c r="M56" s="13">
        <v>2016</v>
      </c>
      <c r="N56" s="13">
        <v>428</v>
      </c>
      <c r="O56" s="13">
        <v>702</v>
      </c>
      <c r="P56" s="13">
        <v>0</v>
      </c>
      <c r="Q56" s="13">
        <v>223</v>
      </c>
      <c r="R56" s="13">
        <v>26</v>
      </c>
      <c r="S56" s="13"/>
      <c r="T56" s="13">
        <v>1225</v>
      </c>
      <c r="U56" s="9">
        <f>SUM(Table2[[#This Row],[E of Mt Snæfell]:[Jökuldalsheiði]])</f>
        <v>2604</v>
      </c>
      <c r="V56" s="9"/>
    </row>
    <row r="57" spans="1:22" x14ac:dyDescent="0.25">
      <c r="B57" s="9">
        <v>2017</v>
      </c>
      <c r="C57" s="13">
        <v>13</v>
      </c>
      <c r="D57" s="13">
        <v>47</v>
      </c>
      <c r="E57" s="13">
        <v>1419</v>
      </c>
      <c r="F57" s="13">
        <v>0</v>
      </c>
      <c r="G57" s="15">
        <v>22</v>
      </c>
      <c r="H57" s="13"/>
      <c r="I57" s="13">
        <v>1200</v>
      </c>
      <c r="M57" s="13">
        <v>2017</v>
      </c>
      <c r="N57" s="13">
        <v>60</v>
      </c>
      <c r="O57" s="13">
        <v>1419</v>
      </c>
      <c r="P57" s="13">
        <v>0</v>
      </c>
      <c r="Q57" s="13">
        <v>493</v>
      </c>
      <c r="R57" s="13">
        <v>20</v>
      </c>
      <c r="S57" s="13"/>
      <c r="T57" s="13">
        <v>1225</v>
      </c>
      <c r="U57" s="9">
        <f>SUM(Table2[[#This Row],[E of Mt Snæfell]:[Jökuldalsheiði]])</f>
        <v>3217</v>
      </c>
      <c r="V57" s="9"/>
    </row>
    <row r="58" spans="1:22" x14ac:dyDescent="0.25">
      <c r="B58" s="9">
        <v>2018</v>
      </c>
      <c r="C58" s="13">
        <v>92</v>
      </c>
      <c r="D58" s="13">
        <v>12</v>
      </c>
      <c r="E58" s="13">
        <v>1112</v>
      </c>
      <c r="F58" s="13">
        <v>0</v>
      </c>
      <c r="G58" s="15">
        <v>25</v>
      </c>
      <c r="H58" s="13"/>
      <c r="I58" s="13">
        <v>1245</v>
      </c>
      <c r="M58" s="13">
        <v>2018</v>
      </c>
      <c r="N58" s="13">
        <v>104</v>
      </c>
      <c r="O58" s="13">
        <v>1112</v>
      </c>
      <c r="P58" s="13">
        <v>0</v>
      </c>
      <c r="Q58" s="13">
        <v>175</v>
      </c>
      <c r="R58" s="13">
        <v>25</v>
      </c>
      <c r="S58" s="13"/>
      <c r="T58" s="13">
        <v>1245</v>
      </c>
      <c r="U58" s="9">
        <f>SUM(Table2[[#This Row],[E of Mt Snæfell]:[Jökuldalsheiði]])</f>
        <v>2661</v>
      </c>
      <c r="V58" s="9"/>
    </row>
    <row r="59" spans="1:22" x14ac:dyDescent="0.25">
      <c r="B59" s="9">
        <v>2019</v>
      </c>
      <c r="C59" s="13">
        <v>258</v>
      </c>
      <c r="D59" s="13">
        <v>0</v>
      </c>
      <c r="E59" s="13">
        <v>946</v>
      </c>
      <c r="F59" s="13">
        <v>18</v>
      </c>
      <c r="G59" s="15">
        <v>23</v>
      </c>
      <c r="H59" s="13"/>
      <c r="I59" s="13">
        <v>1143</v>
      </c>
      <c r="M59" s="16">
        <v>2019</v>
      </c>
      <c r="N59" s="13">
        <v>258</v>
      </c>
      <c r="O59" s="13">
        <v>946</v>
      </c>
      <c r="P59" s="13">
        <v>18</v>
      </c>
      <c r="Q59" s="13">
        <v>112</v>
      </c>
      <c r="R59" s="13">
        <v>23</v>
      </c>
      <c r="S59" s="13"/>
      <c r="T59" s="13">
        <v>1143</v>
      </c>
      <c r="U59" s="9">
        <f>SUM(Table2[[#This Row],[E of Mt Snæfell]:[Jökuldalsheiði]])</f>
        <v>2500</v>
      </c>
      <c r="V59" s="9"/>
    </row>
    <row r="64" spans="1:22" ht="21" x14ac:dyDescent="0.35">
      <c r="A64" s="26" t="s">
        <v>91</v>
      </c>
      <c r="B64" s="26"/>
      <c r="C64" s="26"/>
      <c r="L64" s="27" t="s">
        <v>91</v>
      </c>
      <c r="M64"/>
    </row>
    <row r="65" spans="1:19" x14ac:dyDescent="0.25">
      <c r="A65" s="22"/>
      <c r="B65" s="23" t="s">
        <v>43</v>
      </c>
      <c r="C65" s="23"/>
      <c r="D65" s="23"/>
      <c r="E65" s="23"/>
      <c r="F65" s="22"/>
      <c r="G65" s="23" t="s">
        <v>44</v>
      </c>
      <c r="H65" s="23"/>
      <c r="I65" s="23"/>
      <c r="J65" s="23"/>
      <c r="K65"/>
      <c r="L65"/>
      <c r="M65"/>
      <c r="N65"/>
      <c r="O65"/>
      <c r="P65"/>
      <c r="Q65"/>
      <c r="R65"/>
      <c r="S65"/>
    </row>
    <row r="66" spans="1:19" x14ac:dyDescent="0.25">
      <c r="A66" s="13" t="s">
        <v>90</v>
      </c>
      <c r="B66" s="13" t="s">
        <v>45</v>
      </c>
      <c r="C66" s="13" t="s">
        <v>46</v>
      </c>
      <c r="D66" s="13" t="s">
        <v>47</v>
      </c>
      <c r="E66" s="13" t="s">
        <v>48</v>
      </c>
      <c r="F66" s="13" t="s">
        <v>9</v>
      </c>
      <c r="G66" s="13" t="s">
        <v>86</v>
      </c>
      <c r="H66" s="13" t="s">
        <v>87</v>
      </c>
      <c r="I66" s="13" t="s">
        <v>88</v>
      </c>
      <c r="J66" s="13" t="s">
        <v>89</v>
      </c>
      <c r="K66"/>
      <c r="L66"/>
      <c r="M66"/>
      <c r="N66"/>
      <c r="O66" s="9" t="s">
        <v>9</v>
      </c>
      <c r="P66" s="9" t="s">
        <v>49</v>
      </c>
      <c r="Q66" s="13" t="s">
        <v>50</v>
      </c>
      <c r="R66" s="13" t="s">
        <v>46</v>
      </c>
      <c r="S66" s="13" t="s">
        <v>51</v>
      </c>
    </row>
    <row r="67" spans="1:19" x14ac:dyDescent="0.25">
      <c r="A67" s="13" t="s">
        <v>52</v>
      </c>
      <c r="B67" s="13">
        <v>2</v>
      </c>
      <c r="C67" s="13">
        <v>1</v>
      </c>
      <c r="D67" s="13">
        <v>2</v>
      </c>
      <c r="E67" s="13">
        <f t="shared" ref="E67:E99" si="0">SUM(B67:D67)</f>
        <v>5</v>
      </c>
      <c r="F67" s="13"/>
      <c r="G67" s="13">
        <v>370</v>
      </c>
      <c r="H67" s="13">
        <v>172</v>
      </c>
      <c r="I67" s="13">
        <v>36</v>
      </c>
      <c r="J67" s="13">
        <f t="shared" ref="J67:J99" si="1">SUM(G67:I67)</f>
        <v>578</v>
      </c>
      <c r="K67"/>
      <c r="L67"/>
      <c r="M67"/>
      <c r="N67"/>
      <c r="O67" s="13">
        <v>1979</v>
      </c>
      <c r="P67" s="13">
        <v>0</v>
      </c>
      <c r="Q67" s="13">
        <f t="shared" ref="Q67:S83" si="2">SUM(B67+G67)</f>
        <v>372</v>
      </c>
      <c r="R67" s="13">
        <f t="shared" si="2"/>
        <v>173</v>
      </c>
      <c r="S67" s="13">
        <f t="shared" si="2"/>
        <v>38</v>
      </c>
    </row>
    <row r="68" spans="1:19" x14ac:dyDescent="0.25">
      <c r="A68" s="13" t="s">
        <v>53</v>
      </c>
      <c r="B68" s="13">
        <v>68</v>
      </c>
      <c r="C68" s="13">
        <v>32</v>
      </c>
      <c r="D68" s="13">
        <v>23</v>
      </c>
      <c r="E68" s="13">
        <f t="shared" si="0"/>
        <v>123</v>
      </c>
      <c r="F68" s="13"/>
      <c r="G68" s="13">
        <v>74</v>
      </c>
      <c r="H68" s="13">
        <v>38</v>
      </c>
      <c r="I68" s="13">
        <v>0</v>
      </c>
      <c r="J68" s="13">
        <f t="shared" si="1"/>
        <v>112</v>
      </c>
      <c r="K68"/>
      <c r="N68"/>
      <c r="O68" s="13">
        <v>1980</v>
      </c>
      <c r="P68" s="13">
        <v>0</v>
      </c>
      <c r="Q68" s="13">
        <f t="shared" si="2"/>
        <v>142</v>
      </c>
      <c r="R68" s="13">
        <f t="shared" si="2"/>
        <v>70</v>
      </c>
      <c r="S68" s="13">
        <f t="shared" si="2"/>
        <v>23</v>
      </c>
    </row>
    <row r="69" spans="1:19" x14ac:dyDescent="0.25">
      <c r="A69" s="13" t="s">
        <v>54</v>
      </c>
      <c r="B69" s="13">
        <v>436</v>
      </c>
      <c r="C69" s="13">
        <v>169</v>
      </c>
      <c r="D69" s="13">
        <v>19</v>
      </c>
      <c r="E69" s="13">
        <f t="shared" si="0"/>
        <v>624</v>
      </c>
      <c r="F69" s="13"/>
      <c r="G69" s="13">
        <v>0</v>
      </c>
      <c r="H69" s="13">
        <v>0</v>
      </c>
      <c r="I69" s="13">
        <v>0</v>
      </c>
      <c r="J69" s="13">
        <f t="shared" si="1"/>
        <v>0</v>
      </c>
      <c r="K69"/>
      <c r="N69"/>
      <c r="O69" s="13">
        <v>1981</v>
      </c>
      <c r="P69" s="13">
        <v>0</v>
      </c>
      <c r="Q69" s="13">
        <f t="shared" si="2"/>
        <v>436</v>
      </c>
      <c r="R69" s="13">
        <f t="shared" si="2"/>
        <v>169</v>
      </c>
      <c r="S69" s="13">
        <f t="shared" si="2"/>
        <v>19</v>
      </c>
    </row>
    <row r="70" spans="1:19" x14ac:dyDescent="0.25">
      <c r="A70" s="13" t="s">
        <v>55</v>
      </c>
      <c r="B70" s="13">
        <v>321</v>
      </c>
      <c r="C70" s="13">
        <v>137</v>
      </c>
      <c r="D70" s="13"/>
      <c r="E70" s="13">
        <f t="shared" si="0"/>
        <v>458</v>
      </c>
      <c r="F70" s="13"/>
      <c r="G70" s="13">
        <v>0</v>
      </c>
      <c r="H70" s="13">
        <v>0</v>
      </c>
      <c r="I70" s="13">
        <v>0</v>
      </c>
      <c r="J70" s="13">
        <f t="shared" si="1"/>
        <v>0</v>
      </c>
      <c r="K70"/>
      <c r="N70"/>
      <c r="O70" s="13">
        <v>1982</v>
      </c>
      <c r="P70" s="13">
        <f>SUM(B70+G70)</f>
        <v>321</v>
      </c>
      <c r="Q70" s="13">
        <v>0</v>
      </c>
      <c r="R70" s="13">
        <f t="shared" si="2"/>
        <v>137</v>
      </c>
      <c r="S70" s="13">
        <f t="shared" si="2"/>
        <v>0</v>
      </c>
    </row>
    <row r="71" spans="1:19" x14ac:dyDescent="0.25">
      <c r="A71" s="13">
        <v>1983</v>
      </c>
      <c r="B71" s="13"/>
      <c r="C71" s="13"/>
      <c r="D71" s="13"/>
      <c r="E71" s="13"/>
      <c r="F71" s="13"/>
      <c r="G71" s="13"/>
      <c r="H71" s="13"/>
      <c r="I71" s="13"/>
      <c r="J71" s="13"/>
      <c r="K71"/>
      <c r="N71"/>
      <c r="O71" s="13">
        <v>1983</v>
      </c>
      <c r="P71" s="13">
        <v>0</v>
      </c>
      <c r="Q71" s="13">
        <v>0</v>
      </c>
      <c r="R71" s="13">
        <f t="shared" si="2"/>
        <v>0</v>
      </c>
      <c r="S71" s="13">
        <f t="shared" si="2"/>
        <v>0</v>
      </c>
    </row>
    <row r="72" spans="1:19" x14ac:dyDescent="0.25">
      <c r="A72" s="13" t="s">
        <v>56</v>
      </c>
      <c r="B72" s="13">
        <v>121</v>
      </c>
      <c r="C72" s="13">
        <v>72</v>
      </c>
      <c r="D72" s="13"/>
      <c r="E72" s="13">
        <f t="shared" si="0"/>
        <v>193</v>
      </c>
      <c r="F72" s="13"/>
      <c r="G72" s="13">
        <v>0</v>
      </c>
      <c r="H72" s="13">
        <v>0</v>
      </c>
      <c r="I72" s="13">
        <v>0</v>
      </c>
      <c r="J72" s="13">
        <f t="shared" si="1"/>
        <v>0</v>
      </c>
      <c r="K72"/>
      <c r="N72"/>
      <c r="O72" s="13">
        <v>1984</v>
      </c>
      <c r="P72" s="13">
        <f>SUM(B72+G72)</f>
        <v>121</v>
      </c>
      <c r="Q72" s="13">
        <v>0</v>
      </c>
      <c r="R72" s="13">
        <f t="shared" si="2"/>
        <v>72</v>
      </c>
      <c r="S72" s="13">
        <f t="shared" si="2"/>
        <v>0</v>
      </c>
    </row>
    <row r="73" spans="1:19" x14ac:dyDescent="0.25">
      <c r="A73" s="13" t="s">
        <v>57</v>
      </c>
      <c r="B73" s="13">
        <v>123</v>
      </c>
      <c r="C73" s="13">
        <v>62</v>
      </c>
      <c r="D73" s="13"/>
      <c r="E73" s="13">
        <f t="shared" si="0"/>
        <v>185</v>
      </c>
      <c r="F73" s="13"/>
      <c r="G73" s="13">
        <v>0</v>
      </c>
      <c r="H73" s="13">
        <v>0</v>
      </c>
      <c r="I73" s="13">
        <v>0</v>
      </c>
      <c r="J73" s="13">
        <f t="shared" si="1"/>
        <v>0</v>
      </c>
      <c r="K73"/>
      <c r="N73"/>
      <c r="O73" s="13">
        <v>1985</v>
      </c>
      <c r="P73" s="13">
        <f>SUM(B73+G73)</f>
        <v>123</v>
      </c>
      <c r="Q73" s="13">
        <v>0</v>
      </c>
      <c r="R73" s="13">
        <f t="shared" si="2"/>
        <v>62</v>
      </c>
      <c r="S73" s="13">
        <f t="shared" si="2"/>
        <v>0</v>
      </c>
    </row>
    <row r="74" spans="1:19" x14ac:dyDescent="0.25">
      <c r="A74" s="13">
        <v>1986</v>
      </c>
      <c r="B74" s="13"/>
      <c r="C74" s="13"/>
      <c r="D74" s="13"/>
      <c r="E74" s="13"/>
      <c r="F74" s="13"/>
      <c r="G74" s="13"/>
      <c r="H74" s="13"/>
      <c r="I74" s="13"/>
      <c r="J74" s="13"/>
      <c r="K74"/>
      <c r="N74"/>
      <c r="O74" s="13">
        <v>1986</v>
      </c>
      <c r="P74" s="13">
        <v>0</v>
      </c>
      <c r="Q74" s="13">
        <v>0</v>
      </c>
      <c r="R74" s="13">
        <f t="shared" si="2"/>
        <v>0</v>
      </c>
      <c r="S74" s="13">
        <f t="shared" si="2"/>
        <v>0</v>
      </c>
    </row>
    <row r="75" spans="1:19" x14ac:dyDescent="0.25">
      <c r="A75" s="13" t="s">
        <v>58</v>
      </c>
      <c r="B75" s="13">
        <v>238</v>
      </c>
      <c r="C75" s="13">
        <v>118</v>
      </c>
      <c r="D75" s="13"/>
      <c r="E75" s="13">
        <f t="shared" si="0"/>
        <v>356</v>
      </c>
      <c r="F75" s="13"/>
      <c r="G75" s="13">
        <v>0</v>
      </c>
      <c r="H75" s="13">
        <v>0</v>
      </c>
      <c r="I75" s="13">
        <v>0</v>
      </c>
      <c r="J75" s="13">
        <f t="shared" si="1"/>
        <v>0</v>
      </c>
      <c r="K75"/>
      <c r="N75"/>
      <c r="O75" s="13">
        <v>1987</v>
      </c>
      <c r="P75" s="13">
        <f>SUM(B75+G75)</f>
        <v>238</v>
      </c>
      <c r="Q75" s="13">
        <v>0</v>
      </c>
      <c r="R75" s="13">
        <f t="shared" si="2"/>
        <v>118</v>
      </c>
      <c r="S75" s="13">
        <f t="shared" si="2"/>
        <v>0</v>
      </c>
    </row>
    <row r="76" spans="1:19" x14ac:dyDescent="0.25">
      <c r="A76" s="13" t="s">
        <v>59</v>
      </c>
      <c r="B76" s="13">
        <v>0</v>
      </c>
      <c r="C76" s="13">
        <v>0</v>
      </c>
      <c r="D76" s="13">
        <v>0</v>
      </c>
      <c r="E76" s="13">
        <f t="shared" si="0"/>
        <v>0</v>
      </c>
      <c r="F76" s="13"/>
      <c r="G76" s="13">
        <v>289</v>
      </c>
      <c r="H76" s="13">
        <v>129</v>
      </c>
      <c r="I76" s="13"/>
      <c r="J76" s="13">
        <f t="shared" si="1"/>
        <v>418</v>
      </c>
      <c r="K76"/>
      <c r="N76"/>
      <c r="O76" s="13">
        <v>1988</v>
      </c>
      <c r="P76" s="13">
        <f>SUM(B76+G76)</f>
        <v>289</v>
      </c>
      <c r="Q76" s="13">
        <v>0</v>
      </c>
      <c r="R76" s="13">
        <f t="shared" si="2"/>
        <v>129</v>
      </c>
      <c r="S76" s="13">
        <f t="shared" si="2"/>
        <v>0</v>
      </c>
    </row>
    <row r="77" spans="1:19" x14ac:dyDescent="0.25">
      <c r="A77" s="13" t="s">
        <v>60</v>
      </c>
      <c r="B77" s="13">
        <v>0</v>
      </c>
      <c r="C77" s="13">
        <v>0</v>
      </c>
      <c r="D77" s="13">
        <v>5</v>
      </c>
      <c r="E77" s="13">
        <f t="shared" si="0"/>
        <v>5</v>
      </c>
      <c r="F77" s="13"/>
      <c r="G77" s="13">
        <v>171</v>
      </c>
      <c r="H77" s="13">
        <v>79</v>
      </c>
      <c r="I77" s="13"/>
      <c r="J77" s="13">
        <f t="shared" si="1"/>
        <v>250</v>
      </c>
      <c r="K77"/>
      <c r="N77"/>
      <c r="O77" s="13">
        <v>1989</v>
      </c>
      <c r="P77" s="13">
        <f>SUM(B77+G77)</f>
        <v>171</v>
      </c>
      <c r="Q77" s="13">
        <v>0</v>
      </c>
      <c r="R77" s="13">
        <f t="shared" si="2"/>
        <v>79</v>
      </c>
      <c r="S77" s="13">
        <f t="shared" si="2"/>
        <v>5</v>
      </c>
    </row>
    <row r="78" spans="1:19" x14ac:dyDescent="0.25">
      <c r="A78" s="13" t="s">
        <v>61</v>
      </c>
      <c r="B78" s="13">
        <v>292</v>
      </c>
      <c r="C78" s="13">
        <v>136</v>
      </c>
      <c r="D78" s="13"/>
      <c r="E78" s="13">
        <f t="shared" si="0"/>
        <v>428</v>
      </c>
      <c r="F78" s="13"/>
      <c r="G78" s="13">
        <v>0</v>
      </c>
      <c r="H78" s="13">
        <v>0</v>
      </c>
      <c r="I78" s="13">
        <v>0</v>
      </c>
      <c r="J78" s="13">
        <f t="shared" si="1"/>
        <v>0</v>
      </c>
      <c r="K78"/>
      <c r="N78"/>
      <c r="O78" s="13">
        <v>1990</v>
      </c>
      <c r="P78" s="13">
        <f>SUM(B78+G78)</f>
        <v>292</v>
      </c>
      <c r="Q78" s="13">
        <v>0</v>
      </c>
      <c r="R78" s="13">
        <f t="shared" si="2"/>
        <v>136</v>
      </c>
      <c r="S78" s="13">
        <f t="shared" si="2"/>
        <v>0</v>
      </c>
    </row>
    <row r="79" spans="1:19" x14ac:dyDescent="0.25">
      <c r="A79" s="13" t="s">
        <v>62</v>
      </c>
      <c r="B79" s="13">
        <v>0</v>
      </c>
      <c r="C79" s="13">
        <v>0</v>
      </c>
      <c r="D79" s="13">
        <v>0</v>
      </c>
      <c r="E79" s="13">
        <f t="shared" si="0"/>
        <v>0</v>
      </c>
      <c r="F79" s="13"/>
      <c r="G79" s="13">
        <v>213</v>
      </c>
      <c r="H79" s="13">
        <v>112</v>
      </c>
      <c r="I79" s="13">
        <v>29</v>
      </c>
      <c r="J79" s="13">
        <f t="shared" si="1"/>
        <v>354</v>
      </c>
      <c r="K79"/>
      <c r="N79"/>
      <c r="O79" s="13">
        <v>1991</v>
      </c>
      <c r="P79" s="13">
        <v>0</v>
      </c>
      <c r="Q79" s="13">
        <f>SUM(B79+G79)</f>
        <v>213</v>
      </c>
      <c r="R79" s="13">
        <f t="shared" si="2"/>
        <v>112</v>
      </c>
      <c r="S79" s="13">
        <f t="shared" si="2"/>
        <v>29</v>
      </c>
    </row>
    <row r="80" spans="1:19" x14ac:dyDescent="0.25">
      <c r="A80" s="13" t="s">
        <v>63</v>
      </c>
      <c r="B80" s="13">
        <v>101</v>
      </c>
      <c r="C80" s="13">
        <v>59</v>
      </c>
      <c r="D80" s="13">
        <v>19</v>
      </c>
      <c r="E80" s="13">
        <f t="shared" si="0"/>
        <v>179</v>
      </c>
      <c r="F80" s="13"/>
      <c r="G80" s="13">
        <v>0</v>
      </c>
      <c r="H80" s="13">
        <v>0</v>
      </c>
      <c r="I80" s="13">
        <v>0</v>
      </c>
      <c r="J80" s="13">
        <f t="shared" si="1"/>
        <v>0</v>
      </c>
      <c r="K80"/>
      <c r="N80"/>
      <c r="O80" s="13">
        <v>1992</v>
      </c>
      <c r="P80" s="13">
        <v>0</v>
      </c>
      <c r="Q80" s="13">
        <f>SUM(B80+G80)</f>
        <v>101</v>
      </c>
      <c r="R80" s="13">
        <f t="shared" si="2"/>
        <v>59</v>
      </c>
      <c r="S80" s="13">
        <f t="shared" si="2"/>
        <v>19</v>
      </c>
    </row>
    <row r="81" spans="1:19" x14ac:dyDescent="0.25">
      <c r="A81" s="13" t="s">
        <v>64</v>
      </c>
      <c r="B81" s="13">
        <v>43</v>
      </c>
      <c r="C81" s="13">
        <v>24</v>
      </c>
      <c r="D81" s="13"/>
      <c r="E81" s="13">
        <f t="shared" si="0"/>
        <v>67</v>
      </c>
      <c r="F81" s="13"/>
      <c r="G81" s="13">
        <v>0</v>
      </c>
      <c r="H81" s="13">
        <v>0</v>
      </c>
      <c r="I81" s="13">
        <v>0</v>
      </c>
      <c r="J81" s="13">
        <f t="shared" si="1"/>
        <v>0</v>
      </c>
      <c r="K81"/>
      <c r="N81"/>
      <c r="O81" s="13">
        <v>1993</v>
      </c>
      <c r="P81" s="13">
        <v>0</v>
      </c>
      <c r="Q81" s="13">
        <f>SUM(B81+G81)</f>
        <v>43</v>
      </c>
      <c r="R81" s="13">
        <f t="shared" si="2"/>
        <v>24</v>
      </c>
      <c r="S81" s="13">
        <f t="shared" si="2"/>
        <v>0</v>
      </c>
    </row>
    <row r="82" spans="1:19" x14ac:dyDescent="0.25">
      <c r="A82" s="24">
        <v>34524</v>
      </c>
      <c r="B82" s="13"/>
      <c r="C82" s="13"/>
      <c r="D82" s="13"/>
      <c r="E82" s="13"/>
      <c r="F82" s="13"/>
      <c r="G82" s="13"/>
      <c r="H82" s="13"/>
      <c r="I82" s="13"/>
      <c r="J82" s="13"/>
      <c r="K82"/>
      <c r="N82"/>
      <c r="O82" s="13">
        <v>1994</v>
      </c>
      <c r="P82" s="13">
        <v>84</v>
      </c>
      <c r="Q82" s="13">
        <v>0</v>
      </c>
      <c r="R82" s="13">
        <v>36</v>
      </c>
      <c r="S82" s="13">
        <v>0</v>
      </c>
    </row>
    <row r="83" spans="1:19" x14ac:dyDescent="0.25">
      <c r="A83" s="13" t="s">
        <v>65</v>
      </c>
      <c r="B83" s="13">
        <v>66</v>
      </c>
      <c r="C83" s="13">
        <v>32</v>
      </c>
      <c r="D83" s="13"/>
      <c r="E83" s="13">
        <f t="shared" si="0"/>
        <v>98</v>
      </c>
      <c r="F83" s="13"/>
      <c r="G83" s="13">
        <v>0</v>
      </c>
      <c r="H83" s="13">
        <v>0</v>
      </c>
      <c r="I83" s="13">
        <v>0</v>
      </c>
      <c r="J83" s="13">
        <f t="shared" si="1"/>
        <v>0</v>
      </c>
      <c r="K83"/>
      <c r="N83"/>
      <c r="O83" s="13">
        <v>1995</v>
      </c>
      <c r="P83" s="13">
        <v>0</v>
      </c>
      <c r="Q83" s="13">
        <f>SUM(B83+G83)</f>
        <v>66</v>
      </c>
      <c r="R83" s="13">
        <f t="shared" si="2"/>
        <v>32</v>
      </c>
      <c r="S83" s="13">
        <f t="shared" si="2"/>
        <v>0</v>
      </c>
    </row>
    <row r="84" spans="1:19" x14ac:dyDescent="0.25">
      <c r="A84" s="13" t="s">
        <v>66</v>
      </c>
      <c r="B84" s="13">
        <v>77</v>
      </c>
      <c r="C84" s="13">
        <v>41</v>
      </c>
      <c r="D84" s="13">
        <v>21</v>
      </c>
      <c r="E84" s="13">
        <f t="shared" si="0"/>
        <v>139</v>
      </c>
      <c r="F84" s="13"/>
      <c r="G84" s="13">
        <v>0</v>
      </c>
      <c r="H84" s="13">
        <v>0</v>
      </c>
      <c r="I84" s="13">
        <v>0</v>
      </c>
      <c r="J84" s="13">
        <f t="shared" si="1"/>
        <v>0</v>
      </c>
      <c r="K84"/>
      <c r="N84"/>
      <c r="O84" s="13">
        <v>1996</v>
      </c>
      <c r="P84" s="13">
        <v>0</v>
      </c>
      <c r="Q84" s="13">
        <f>SUM(B84+G84)</f>
        <v>77</v>
      </c>
      <c r="R84" s="13">
        <f t="shared" ref="R84:S100" si="3">SUM(C84+H84)</f>
        <v>41</v>
      </c>
      <c r="S84" s="13">
        <f t="shared" si="3"/>
        <v>21</v>
      </c>
    </row>
    <row r="85" spans="1:19" x14ac:dyDescent="0.25">
      <c r="A85" s="13" t="s">
        <v>67</v>
      </c>
      <c r="B85" s="13">
        <v>103</v>
      </c>
      <c r="C85" s="13">
        <v>36</v>
      </c>
      <c r="D85" s="13">
        <v>26</v>
      </c>
      <c r="E85" s="13">
        <f t="shared" si="0"/>
        <v>165</v>
      </c>
      <c r="F85" s="13"/>
      <c r="G85" s="13">
        <v>0</v>
      </c>
      <c r="H85" s="13">
        <v>0</v>
      </c>
      <c r="I85" s="13">
        <v>0</v>
      </c>
      <c r="J85" s="13">
        <f t="shared" si="1"/>
        <v>0</v>
      </c>
      <c r="K85"/>
      <c r="N85"/>
      <c r="O85" s="13">
        <v>1997</v>
      </c>
      <c r="P85" s="13">
        <f>SUM(B85+G85)</f>
        <v>103</v>
      </c>
      <c r="Q85" s="13">
        <v>0</v>
      </c>
      <c r="R85" s="13">
        <f t="shared" si="3"/>
        <v>36</v>
      </c>
      <c r="S85" s="13">
        <f t="shared" si="3"/>
        <v>26</v>
      </c>
    </row>
    <row r="86" spans="1:19" x14ac:dyDescent="0.25">
      <c r="A86" s="13" t="s">
        <v>68</v>
      </c>
      <c r="B86" s="13">
        <v>53</v>
      </c>
      <c r="C86" s="13">
        <v>29</v>
      </c>
      <c r="D86" s="13">
        <v>35</v>
      </c>
      <c r="E86" s="13">
        <f t="shared" si="0"/>
        <v>117</v>
      </c>
      <c r="F86" s="13"/>
      <c r="G86" s="13">
        <v>34</v>
      </c>
      <c r="H86" s="13">
        <v>5</v>
      </c>
      <c r="I86" s="13"/>
      <c r="J86" s="13">
        <f t="shared" si="1"/>
        <v>39</v>
      </c>
      <c r="K86"/>
      <c r="N86"/>
      <c r="O86" s="13">
        <v>1998</v>
      </c>
      <c r="P86" s="13">
        <f>SUM(B86+G86)</f>
        <v>87</v>
      </c>
      <c r="Q86" s="13">
        <v>0</v>
      </c>
      <c r="R86" s="13">
        <f t="shared" si="3"/>
        <v>34</v>
      </c>
      <c r="S86" s="13">
        <f t="shared" si="3"/>
        <v>35</v>
      </c>
    </row>
    <row r="87" spans="1:19" x14ac:dyDescent="0.25">
      <c r="A87" s="13" t="s">
        <v>69</v>
      </c>
      <c r="B87" s="13">
        <v>46</v>
      </c>
      <c r="C87" s="13">
        <v>23</v>
      </c>
      <c r="D87" s="13">
        <v>85</v>
      </c>
      <c r="E87" s="13">
        <f t="shared" si="0"/>
        <v>154</v>
      </c>
      <c r="F87" s="13"/>
      <c r="G87" s="13">
        <v>0</v>
      </c>
      <c r="H87" s="13">
        <v>0</v>
      </c>
      <c r="I87" s="13">
        <v>0</v>
      </c>
      <c r="J87" s="13">
        <f t="shared" si="1"/>
        <v>0</v>
      </c>
      <c r="K87"/>
      <c r="N87"/>
      <c r="O87" s="13">
        <v>1999</v>
      </c>
      <c r="P87" s="13">
        <v>0</v>
      </c>
      <c r="Q87" s="13">
        <f t="shared" ref="Q87:Q100" si="4">SUM(B87+G87)</f>
        <v>46</v>
      </c>
      <c r="R87" s="13">
        <f t="shared" si="3"/>
        <v>23</v>
      </c>
      <c r="S87" s="13">
        <f t="shared" si="3"/>
        <v>85</v>
      </c>
    </row>
    <row r="88" spans="1:19" x14ac:dyDescent="0.25">
      <c r="A88" s="13" t="s">
        <v>70</v>
      </c>
      <c r="B88" s="13">
        <v>118</v>
      </c>
      <c r="C88" s="13">
        <v>43</v>
      </c>
      <c r="D88" s="13">
        <v>48</v>
      </c>
      <c r="E88" s="13">
        <f t="shared" si="0"/>
        <v>209</v>
      </c>
      <c r="F88" s="13"/>
      <c r="G88" s="13">
        <v>0</v>
      </c>
      <c r="H88" s="13">
        <v>0</v>
      </c>
      <c r="I88" s="13">
        <v>0</v>
      </c>
      <c r="J88" s="13">
        <f t="shared" si="1"/>
        <v>0</v>
      </c>
      <c r="K88"/>
      <c r="N88"/>
      <c r="O88" s="13">
        <v>2000</v>
      </c>
      <c r="P88" s="13">
        <v>0</v>
      </c>
      <c r="Q88" s="13">
        <f t="shared" si="4"/>
        <v>118</v>
      </c>
      <c r="R88" s="13">
        <f t="shared" si="3"/>
        <v>43</v>
      </c>
      <c r="S88" s="13">
        <f t="shared" si="3"/>
        <v>48</v>
      </c>
    </row>
    <row r="89" spans="1:19" x14ac:dyDescent="0.25">
      <c r="A89" s="13" t="s">
        <v>71</v>
      </c>
      <c r="B89" s="13">
        <v>15</v>
      </c>
      <c r="C89" s="13">
        <v>7</v>
      </c>
      <c r="D89" s="13">
        <v>82</v>
      </c>
      <c r="E89" s="13">
        <f t="shared" si="0"/>
        <v>104</v>
      </c>
      <c r="F89" s="13"/>
      <c r="G89" s="13">
        <v>0</v>
      </c>
      <c r="H89" s="13">
        <v>0</v>
      </c>
      <c r="I89" s="13">
        <v>0</v>
      </c>
      <c r="J89" s="13">
        <f t="shared" si="1"/>
        <v>0</v>
      </c>
      <c r="K89"/>
      <c r="N89"/>
      <c r="O89" s="13">
        <v>2001</v>
      </c>
      <c r="P89" s="13">
        <v>0</v>
      </c>
      <c r="Q89" s="13">
        <f t="shared" si="4"/>
        <v>15</v>
      </c>
      <c r="R89" s="13">
        <f t="shared" si="3"/>
        <v>7</v>
      </c>
      <c r="S89" s="13">
        <f t="shared" si="3"/>
        <v>82</v>
      </c>
    </row>
    <row r="90" spans="1:19" x14ac:dyDescent="0.25">
      <c r="A90" s="13" t="s">
        <v>72</v>
      </c>
      <c r="B90" s="13">
        <v>64</v>
      </c>
      <c r="C90" s="13">
        <v>42</v>
      </c>
      <c r="D90" s="13">
        <v>113</v>
      </c>
      <c r="E90" s="13">
        <f t="shared" si="0"/>
        <v>219</v>
      </c>
      <c r="F90" s="13"/>
      <c r="G90" s="13">
        <v>1</v>
      </c>
      <c r="H90" s="13">
        <v>1</v>
      </c>
      <c r="I90" s="13">
        <v>0</v>
      </c>
      <c r="J90" s="13">
        <f t="shared" si="1"/>
        <v>2</v>
      </c>
      <c r="K90"/>
      <c r="N90"/>
      <c r="O90" s="13">
        <v>2002</v>
      </c>
      <c r="P90" s="13">
        <v>0</v>
      </c>
      <c r="Q90" s="13">
        <f t="shared" si="4"/>
        <v>65</v>
      </c>
      <c r="R90" s="13">
        <f t="shared" si="3"/>
        <v>43</v>
      </c>
      <c r="S90" s="13">
        <f t="shared" si="3"/>
        <v>113</v>
      </c>
    </row>
    <row r="91" spans="1:19" x14ac:dyDescent="0.25">
      <c r="A91" s="13" t="s">
        <v>73</v>
      </c>
      <c r="B91" s="13">
        <v>88</v>
      </c>
      <c r="C91" s="13">
        <v>49</v>
      </c>
      <c r="D91" s="13">
        <v>82</v>
      </c>
      <c r="E91" s="13">
        <f t="shared" si="0"/>
        <v>219</v>
      </c>
      <c r="F91" s="13"/>
      <c r="G91" s="13">
        <v>0</v>
      </c>
      <c r="H91" s="13">
        <v>0</v>
      </c>
      <c r="I91" s="13">
        <v>15</v>
      </c>
      <c r="J91" s="13">
        <f t="shared" si="1"/>
        <v>15</v>
      </c>
      <c r="K91"/>
      <c r="N91"/>
      <c r="O91" s="13">
        <v>2003</v>
      </c>
      <c r="P91" s="13">
        <v>0</v>
      </c>
      <c r="Q91" s="13">
        <f t="shared" si="4"/>
        <v>88</v>
      </c>
      <c r="R91" s="13">
        <f t="shared" si="3"/>
        <v>49</v>
      </c>
      <c r="S91" s="13">
        <f t="shared" si="3"/>
        <v>97</v>
      </c>
    </row>
    <row r="92" spans="1:19" x14ac:dyDescent="0.25">
      <c r="A92" s="13" t="s">
        <v>74</v>
      </c>
      <c r="B92" s="13">
        <v>56</v>
      </c>
      <c r="C92" s="13">
        <v>33</v>
      </c>
      <c r="D92" s="13">
        <v>93</v>
      </c>
      <c r="E92" s="13">
        <f t="shared" si="0"/>
        <v>182</v>
      </c>
      <c r="F92" s="13"/>
      <c r="G92" s="13">
        <v>16</v>
      </c>
      <c r="H92" s="13">
        <v>11</v>
      </c>
      <c r="I92" s="13">
        <v>0</v>
      </c>
      <c r="J92" s="13">
        <f t="shared" si="1"/>
        <v>27</v>
      </c>
      <c r="K92"/>
      <c r="N92"/>
      <c r="O92" s="13">
        <v>2004</v>
      </c>
      <c r="P92" s="13">
        <v>0</v>
      </c>
      <c r="Q92" s="13">
        <f t="shared" si="4"/>
        <v>72</v>
      </c>
      <c r="R92" s="13">
        <f t="shared" si="3"/>
        <v>44</v>
      </c>
      <c r="S92" s="13">
        <f t="shared" si="3"/>
        <v>93</v>
      </c>
    </row>
    <row r="93" spans="1:19" x14ac:dyDescent="0.25">
      <c r="A93" s="13" t="s">
        <v>75</v>
      </c>
      <c r="B93" s="13">
        <v>85</v>
      </c>
      <c r="C93" s="13">
        <v>51</v>
      </c>
      <c r="D93" s="13">
        <v>27</v>
      </c>
      <c r="E93" s="13">
        <f t="shared" si="0"/>
        <v>163</v>
      </c>
      <c r="F93" s="13"/>
      <c r="G93" s="13">
        <v>0</v>
      </c>
      <c r="H93" s="13">
        <v>0</v>
      </c>
      <c r="I93" s="13">
        <v>36</v>
      </c>
      <c r="J93" s="13">
        <f t="shared" si="1"/>
        <v>36</v>
      </c>
      <c r="K93"/>
      <c r="N93"/>
      <c r="O93" s="13">
        <v>2005</v>
      </c>
      <c r="P93" s="13">
        <v>0</v>
      </c>
      <c r="Q93" s="13">
        <f t="shared" si="4"/>
        <v>85</v>
      </c>
      <c r="R93" s="13">
        <f t="shared" si="3"/>
        <v>51</v>
      </c>
      <c r="S93" s="13">
        <f t="shared" si="3"/>
        <v>63</v>
      </c>
    </row>
    <row r="94" spans="1:19" x14ac:dyDescent="0.25">
      <c r="A94" s="13" t="s">
        <v>76</v>
      </c>
      <c r="B94" s="13">
        <v>120</v>
      </c>
      <c r="C94" s="13">
        <v>57</v>
      </c>
      <c r="D94" s="13">
        <v>114</v>
      </c>
      <c r="E94" s="13">
        <f t="shared" si="0"/>
        <v>291</v>
      </c>
      <c r="F94" s="13"/>
      <c r="G94" s="13">
        <v>0</v>
      </c>
      <c r="H94" s="13">
        <v>0</v>
      </c>
      <c r="I94" s="13">
        <v>0</v>
      </c>
      <c r="J94" s="13">
        <f t="shared" si="1"/>
        <v>0</v>
      </c>
      <c r="K94"/>
      <c r="N94"/>
      <c r="O94" s="13">
        <v>2006</v>
      </c>
      <c r="P94" s="13">
        <v>0</v>
      </c>
      <c r="Q94" s="13">
        <f t="shared" si="4"/>
        <v>120</v>
      </c>
      <c r="R94" s="13">
        <f t="shared" si="3"/>
        <v>57</v>
      </c>
      <c r="S94" s="13">
        <f t="shared" si="3"/>
        <v>114</v>
      </c>
    </row>
    <row r="95" spans="1:19" x14ac:dyDescent="0.25">
      <c r="A95" s="13" t="s">
        <v>77</v>
      </c>
      <c r="B95" s="13">
        <v>119</v>
      </c>
      <c r="C95" s="13">
        <v>92</v>
      </c>
      <c r="D95" s="13">
        <v>1</v>
      </c>
      <c r="E95" s="13">
        <f t="shared" si="0"/>
        <v>212</v>
      </c>
      <c r="F95" s="13"/>
      <c r="G95" s="13">
        <v>27</v>
      </c>
      <c r="H95" s="13">
        <v>18</v>
      </c>
      <c r="I95" s="13">
        <v>0</v>
      </c>
      <c r="J95" s="13">
        <f t="shared" si="1"/>
        <v>45</v>
      </c>
      <c r="K95"/>
      <c r="N95"/>
      <c r="O95" s="13">
        <v>2007</v>
      </c>
      <c r="P95" s="13">
        <v>0</v>
      </c>
      <c r="Q95" s="13">
        <f t="shared" si="4"/>
        <v>146</v>
      </c>
      <c r="R95" s="13">
        <f t="shared" si="3"/>
        <v>110</v>
      </c>
      <c r="S95" s="13">
        <f t="shared" si="3"/>
        <v>1</v>
      </c>
    </row>
    <row r="96" spans="1:19" x14ac:dyDescent="0.25">
      <c r="A96" s="13" t="s">
        <v>78</v>
      </c>
      <c r="B96" s="13">
        <v>115</v>
      </c>
      <c r="C96" s="13">
        <v>72</v>
      </c>
      <c r="D96" s="13">
        <v>6</v>
      </c>
      <c r="E96" s="13">
        <f t="shared" si="0"/>
        <v>193</v>
      </c>
      <c r="F96" s="13"/>
      <c r="G96" s="13">
        <v>2</v>
      </c>
      <c r="H96" s="13">
        <v>2</v>
      </c>
      <c r="I96" s="13">
        <v>0</v>
      </c>
      <c r="J96" s="13">
        <f t="shared" si="1"/>
        <v>4</v>
      </c>
      <c r="K96"/>
      <c r="N96"/>
      <c r="O96" s="13">
        <v>2008</v>
      </c>
      <c r="P96" s="13">
        <v>0</v>
      </c>
      <c r="Q96" s="13">
        <f t="shared" si="4"/>
        <v>117</v>
      </c>
      <c r="R96" s="13">
        <f t="shared" si="3"/>
        <v>74</v>
      </c>
      <c r="S96" s="13">
        <f t="shared" si="3"/>
        <v>6</v>
      </c>
    </row>
    <row r="97" spans="1:19" x14ac:dyDescent="0.25">
      <c r="A97" s="13" t="s">
        <v>79</v>
      </c>
      <c r="B97" s="13">
        <v>165</v>
      </c>
      <c r="C97" s="13">
        <v>105</v>
      </c>
      <c r="D97" s="13">
        <v>2</v>
      </c>
      <c r="E97" s="13">
        <f t="shared" si="0"/>
        <v>272</v>
      </c>
      <c r="F97" s="13"/>
      <c r="G97" s="13">
        <v>160</v>
      </c>
      <c r="H97" s="13">
        <v>106</v>
      </c>
      <c r="I97" s="13">
        <v>4</v>
      </c>
      <c r="J97" s="13">
        <f t="shared" si="1"/>
        <v>270</v>
      </c>
      <c r="K97"/>
      <c r="N97"/>
      <c r="O97" s="13">
        <v>2009</v>
      </c>
      <c r="P97" s="13">
        <v>0</v>
      </c>
      <c r="Q97" s="13">
        <f t="shared" si="4"/>
        <v>325</v>
      </c>
      <c r="R97" s="13">
        <f t="shared" si="3"/>
        <v>211</v>
      </c>
      <c r="S97" s="13">
        <f t="shared" si="3"/>
        <v>6</v>
      </c>
    </row>
    <row r="98" spans="1:19" x14ac:dyDescent="0.25">
      <c r="A98" s="13" t="s">
        <v>80</v>
      </c>
      <c r="B98" s="13">
        <v>49</v>
      </c>
      <c r="C98" s="13">
        <v>37</v>
      </c>
      <c r="D98" s="13">
        <v>0</v>
      </c>
      <c r="E98" s="13">
        <f t="shared" si="0"/>
        <v>86</v>
      </c>
      <c r="F98" s="13"/>
      <c r="G98" s="13">
        <v>32</v>
      </c>
      <c r="H98" s="13">
        <v>25</v>
      </c>
      <c r="I98" s="13">
        <v>0</v>
      </c>
      <c r="J98" s="13">
        <f t="shared" si="1"/>
        <v>57</v>
      </c>
      <c r="K98"/>
      <c r="N98"/>
      <c r="O98" s="13">
        <v>2010</v>
      </c>
      <c r="P98" s="13">
        <v>0</v>
      </c>
      <c r="Q98" s="13">
        <f t="shared" si="4"/>
        <v>81</v>
      </c>
      <c r="R98" s="13">
        <f t="shared" si="3"/>
        <v>62</v>
      </c>
      <c r="S98" s="13">
        <f t="shared" si="3"/>
        <v>0</v>
      </c>
    </row>
    <row r="99" spans="1:19" x14ac:dyDescent="0.25">
      <c r="A99" s="13" t="s">
        <v>81</v>
      </c>
      <c r="B99" s="13">
        <v>5</v>
      </c>
      <c r="C99" s="13">
        <v>5</v>
      </c>
      <c r="D99" s="13">
        <v>0</v>
      </c>
      <c r="E99" s="13">
        <f t="shared" si="0"/>
        <v>10</v>
      </c>
      <c r="F99" s="13"/>
      <c r="G99" s="13">
        <v>2</v>
      </c>
      <c r="H99" s="13">
        <v>2</v>
      </c>
      <c r="I99" s="13">
        <v>0</v>
      </c>
      <c r="J99" s="13">
        <f t="shared" si="1"/>
        <v>4</v>
      </c>
      <c r="K99"/>
      <c r="N99"/>
      <c r="O99" s="13">
        <v>2011</v>
      </c>
      <c r="P99" s="13">
        <v>0</v>
      </c>
      <c r="Q99" s="13">
        <f t="shared" si="4"/>
        <v>7</v>
      </c>
      <c r="R99" s="13">
        <f t="shared" si="3"/>
        <v>7</v>
      </c>
      <c r="S99" s="13">
        <f t="shared" si="3"/>
        <v>0</v>
      </c>
    </row>
    <row r="100" spans="1:19" x14ac:dyDescent="0.25">
      <c r="A100" s="13" t="s">
        <v>82</v>
      </c>
      <c r="B100" s="13">
        <v>27</v>
      </c>
      <c r="C100" s="13">
        <v>26</v>
      </c>
      <c r="D100" s="13">
        <v>0</v>
      </c>
      <c r="E100" s="13">
        <f>SUM(B100:D100)</f>
        <v>53</v>
      </c>
      <c r="F100" s="13"/>
      <c r="G100" s="13">
        <v>99</v>
      </c>
      <c r="H100" s="13">
        <v>83</v>
      </c>
      <c r="I100" s="13">
        <v>1</v>
      </c>
      <c r="J100" s="13">
        <f>SUM(G100:I100)</f>
        <v>183</v>
      </c>
      <c r="K100"/>
      <c r="N100"/>
      <c r="O100" s="13">
        <v>2012</v>
      </c>
      <c r="P100" s="13">
        <v>0</v>
      </c>
      <c r="Q100" s="13">
        <f t="shared" si="4"/>
        <v>126</v>
      </c>
      <c r="R100" s="13">
        <f t="shared" si="3"/>
        <v>109</v>
      </c>
      <c r="S100" s="13">
        <f t="shared" si="3"/>
        <v>1</v>
      </c>
    </row>
    <row r="101" spans="1:19" x14ac:dyDescent="0.25">
      <c r="A101" s="13" t="s">
        <v>83</v>
      </c>
      <c r="B101" s="13">
        <v>20</v>
      </c>
      <c r="C101" s="13">
        <v>19</v>
      </c>
      <c r="D101" s="13">
        <v>0</v>
      </c>
      <c r="E101" s="13">
        <f>SUM(B101:D101)</f>
        <v>39</v>
      </c>
      <c r="F101" s="13"/>
      <c r="G101" s="13"/>
      <c r="H101" s="13"/>
      <c r="I101" s="13"/>
      <c r="J101" s="13"/>
      <c r="K101"/>
      <c r="L101"/>
      <c r="M101"/>
      <c r="N101"/>
      <c r="O101" s="13">
        <v>2013</v>
      </c>
      <c r="P101" s="13">
        <v>0</v>
      </c>
      <c r="Q101" s="13">
        <v>20</v>
      </c>
      <c r="R101" s="13">
        <v>19</v>
      </c>
      <c r="S101" s="13">
        <v>0</v>
      </c>
    </row>
    <row r="102" spans="1:19" x14ac:dyDescent="0.25">
      <c r="A102" s="24" t="s">
        <v>84</v>
      </c>
      <c r="B102" s="13">
        <v>11</v>
      </c>
      <c r="C102" s="13">
        <v>11</v>
      </c>
      <c r="D102" s="13">
        <v>0</v>
      </c>
      <c r="E102" s="13">
        <v>22</v>
      </c>
      <c r="F102" s="13"/>
      <c r="G102" s="13">
        <v>7</v>
      </c>
      <c r="H102" s="13">
        <v>7</v>
      </c>
      <c r="I102" s="13">
        <v>0</v>
      </c>
      <c r="J102" s="13">
        <v>14</v>
      </c>
      <c r="K102"/>
      <c r="L102"/>
      <c r="M102"/>
      <c r="N102"/>
      <c r="O102" s="13">
        <v>2014</v>
      </c>
      <c r="P102" s="13">
        <v>0</v>
      </c>
      <c r="Q102" s="13">
        <v>18</v>
      </c>
      <c r="R102" s="13">
        <v>18</v>
      </c>
      <c r="S102" s="13">
        <v>0</v>
      </c>
    </row>
    <row r="103" spans="1:19" x14ac:dyDescent="0.25">
      <c r="A103" s="24" t="s">
        <v>85</v>
      </c>
      <c r="B103" s="13">
        <v>0</v>
      </c>
      <c r="C103" s="13">
        <v>0</v>
      </c>
      <c r="D103" s="13">
        <v>0</v>
      </c>
      <c r="E103" s="13">
        <v>0</v>
      </c>
      <c r="F103" s="13"/>
      <c r="G103" s="13">
        <v>0</v>
      </c>
      <c r="H103" s="13">
        <v>0</v>
      </c>
      <c r="I103" s="13">
        <v>0</v>
      </c>
      <c r="J103" s="13">
        <v>0</v>
      </c>
      <c r="K103"/>
      <c r="L103"/>
      <c r="M103"/>
      <c r="N103"/>
      <c r="O103" s="13">
        <v>2015</v>
      </c>
      <c r="P103" s="13">
        <v>0</v>
      </c>
      <c r="Q103" s="13">
        <v>0</v>
      </c>
      <c r="R103" s="13">
        <v>0</v>
      </c>
      <c r="S103" s="13">
        <v>0</v>
      </c>
    </row>
    <row r="104" spans="1:19" x14ac:dyDescent="0.25">
      <c r="A104" s="24">
        <v>42556</v>
      </c>
      <c r="B104" s="13">
        <v>6</v>
      </c>
      <c r="C104" s="13">
        <v>2</v>
      </c>
      <c r="D104" s="13">
        <v>0</v>
      </c>
      <c r="E104" s="13">
        <v>0</v>
      </c>
      <c r="F104" s="13"/>
      <c r="G104" s="13">
        <v>0</v>
      </c>
      <c r="H104" s="13">
        <v>0</v>
      </c>
      <c r="I104" s="13">
        <v>0</v>
      </c>
      <c r="J104" s="13">
        <v>0</v>
      </c>
      <c r="K104"/>
      <c r="L104"/>
      <c r="M104"/>
      <c r="N104"/>
      <c r="O104" s="13">
        <v>2016</v>
      </c>
      <c r="P104" s="13">
        <v>0</v>
      </c>
      <c r="Q104" s="13">
        <v>6</v>
      </c>
      <c r="R104" s="13">
        <v>2</v>
      </c>
      <c r="S104" s="13">
        <v>0</v>
      </c>
    </row>
    <row r="105" spans="1:19" x14ac:dyDescent="0.25">
      <c r="A105" s="24">
        <v>42920</v>
      </c>
      <c r="B105" s="13">
        <v>10</v>
      </c>
      <c r="C105" s="13">
        <v>10</v>
      </c>
      <c r="D105" s="13">
        <v>0</v>
      </c>
      <c r="E105" s="13">
        <v>20</v>
      </c>
      <c r="F105" s="13"/>
      <c r="G105" s="13">
        <v>0</v>
      </c>
      <c r="H105" s="13">
        <v>0</v>
      </c>
      <c r="I105" s="13">
        <v>0</v>
      </c>
      <c r="J105" s="13">
        <v>0</v>
      </c>
      <c r="K105"/>
      <c r="L105"/>
      <c r="M105"/>
      <c r="N105"/>
      <c r="O105" s="13">
        <v>2017</v>
      </c>
      <c r="P105" s="13">
        <v>0</v>
      </c>
      <c r="Q105" s="13">
        <v>10</v>
      </c>
      <c r="R105" s="13">
        <v>10</v>
      </c>
      <c r="S105" s="13">
        <v>0</v>
      </c>
    </row>
    <row r="106" spans="1:19" x14ac:dyDescent="0.25">
      <c r="A106" s="24">
        <v>43292</v>
      </c>
      <c r="B106" s="13">
        <v>0</v>
      </c>
      <c r="C106" s="13">
        <v>0</v>
      </c>
      <c r="D106" s="13">
        <v>0</v>
      </c>
      <c r="E106" s="13">
        <v>0</v>
      </c>
      <c r="F106" s="13"/>
      <c r="G106" s="13">
        <v>13</v>
      </c>
      <c r="H106" s="13">
        <v>12</v>
      </c>
      <c r="I106" s="13">
        <v>0</v>
      </c>
      <c r="J106" s="13">
        <v>25</v>
      </c>
      <c r="K106"/>
      <c r="L106"/>
      <c r="M106"/>
      <c r="N106"/>
      <c r="O106" s="13">
        <v>2018</v>
      </c>
      <c r="P106" s="13">
        <v>0</v>
      </c>
      <c r="Q106" s="13">
        <v>13</v>
      </c>
      <c r="R106" s="13">
        <v>12</v>
      </c>
      <c r="S106" s="13">
        <v>0</v>
      </c>
    </row>
    <row r="107" spans="1:19" x14ac:dyDescent="0.25">
      <c r="A107" s="24">
        <v>43649</v>
      </c>
      <c r="B107" s="13">
        <v>0</v>
      </c>
      <c r="C107" s="13">
        <v>0</v>
      </c>
      <c r="D107" s="13">
        <v>0</v>
      </c>
      <c r="E107" s="13">
        <v>0</v>
      </c>
      <c r="F107" s="13"/>
      <c r="G107" s="13">
        <v>0</v>
      </c>
      <c r="H107" s="13">
        <v>0</v>
      </c>
      <c r="I107" s="13">
        <v>0</v>
      </c>
      <c r="J107" s="13">
        <v>0</v>
      </c>
      <c r="K107"/>
      <c r="L107"/>
      <c r="M107"/>
      <c r="N107"/>
      <c r="O107" s="13">
        <v>2019</v>
      </c>
      <c r="P107" s="13">
        <v>0</v>
      </c>
      <c r="Q107" s="13">
        <v>0</v>
      </c>
      <c r="R107" s="13">
        <v>0</v>
      </c>
      <c r="S107" s="13">
        <v>0</v>
      </c>
    </row>
  </sheetData>
  <mergeCells count="3">
    <mergeCell ref="B65:E65"/>
    <mergeCell ref="G65:J65"/>
    <mergeCell ref="A64:C6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V61"/>
  <sheetViews>
    <sheetView view="pageLayout" zoomScaleNormal="100" workbookViewId="0">
      <selection activeCell="L26" sqref="L26"/>
    </sheetView>
  </sheetViews>
  <sheetFormatPr defaultColWidth="9.28515625" defaultRowHeight="15" x14ac:dyDescent="0.25"/>
  <cols>
    <col min="1" max="1" width="9.28515625" style="1"/>
    <col min="2" max="2" width="5" style="1" bestFit="1" customWidth="1"/>
    <col min="3" max="3" width="19.42578125" style="1" bestFit="1" customWidth="1"/>
    <col min="4" max="4" width="12" style="1" bestFit="1" customWidth="1"/>
    <col min="5" max="5" width="14.140625" style="1" bestFit="1" customWidth="1"/>
    <col min="6" max="6" width="12.42578125" style="1" customWidth="1"/>
    <col min="7" max="7" width="22.28515625" style="1" customWidth="1"/>
    <col min="8" max="8" width="13.5703125" style="1" bestFit="1" customWidth="1"/>
    <col min="9" max="9" width="10.5703125" style="1" bestFit="1" customWidth="1"/>
    <col min="10" max="16384" width="9.28515625" style="1"/>
  </cols>
  <sheetData>
    <row r="1" spans="1:22" s="4" customFormat="1" ht="21" x14ac:dyDescent="0.35">
      <c r="A1" s="7" t="str">
        <f>Frumgögn!A1</f>
        <v>2.5.1 - Hreindýr</v>
      </c>
      <c r="B1" s="7"/>
      <c r="C1" s="7"/>
      <c r="D1" s="7"/>
      <c r="E1" s="7"/>
      <c r="F1" s="7"/>
      <c r="G1" s="7"/>
      <c r="H1" s="7"/>
      <c r="I1" s="7"/>
      <c r="J1" s="7"/>
      <c r="K1" s="6" t="str">
        <f>Frumgögn!A1</f>
        <v>2.5.1 - Hreindýr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</row>
    <row r="3" spans="1:22" ht="21" x14ac:dyDescent="0.35">
      <c r="A3" s="11" t="s">
        <v>42</v>
      </c>
      <c r="D3" s="3"/>
      <c r="E3" s="3"/>
      <c r="K3" s="11" t="s">
        <v>27</v>
      </c>
    </row>
    <row r="4" spans="1:22" ht="30" customHeight="1" x14ac:dyDescent="0.25">
      <c r="B4" s="13" t="s">
        <v>10</v>
      </c>
      <c r="C4" s="13" t="s">
        <v>37</v>
      </c>
      <c r="D4" s="13" t="s">
        <v>4</v>
      </c>
      <c r="E4" s="13" t="s">
        <v>5</v>
      </c>
      <c r="F4" s="20" t="s">
        <v>40</v>
      </c>
      <c r="G4" s="13" t="s">
        <v>38</v>
      </c>
      <c r="H4" s="13" t="s">
        <v>39</v>
      </c>
      <c r="I4" s="21" t="s">
        <v>41</v>
      </c>
      <c r="L4" s="15" t="s">
        <v>10</v>
      </c>
      <c r="M4" s="15" t="s">
        <v>28</v>
      </c>
      <c r="N4" s="15" t="s">
        <v>29</v>
      </c>
      <c r="O4" s="15" t="s">
        <v>30</v>
      </c>
      <c r="P4" s="15" t="s">
        <v>5</v>
      </c>
      <c r="Q4" s="15" t="s">
        <v>14</v>
      </c>
      <c r="R4" s="1" t="s">
        <v>26</v>
      </c>
    </row>
    <row r="5" spans="1:22" ht="15" customHeight="1" x14ac:dyDescent="0.25">
      <c r="B5" s="9">
        <v>1966</v>
      </c>
      <c r="C5" s="18">
        <f>SUM(Frumgögn!N5:N7)/3</f>
        <v>729</v>
      </c>
      <c r="D5" s="18">
        <f>SUM(Frumgögn!O5:O7)/3</f>
        <v>1088.6666666666667</v>
      </c>
      <c r="E5" s="18">
        <f>SUM(Frumgögn!P5:P7)/3</f>
        <v>400.66666666666669</v>
      </c>
      <c r="F5" s="18">
        <f>SUM(Frumgögn!Q5:Q7)/3</f>
        <v>0</v>
      </c>
      <c r="G5" s="18">
        <f>SUM(Frumgögn!R5:R7)/3</f>
        <v>107.33333333333333</v>
      </c>
      <c r="H5" s="18">
        <f>SUM(Frumgögn!T5:T7)/3</f>
        <v>17</v>
      </c>
      <c r="I5" s="1" t="str">
        <f>Table4[[#This Row],[Ár]]-1&amp;" - "&amp;Table4[[#This Row],[Ár]]+1</f>
        <v>1965 - 1967</v>
      </c>
      <c r="L5" s="10">
        <v>2011</v>
      </c>
      <c r="M5" s="17">
        <v>69</v>
      </c>
      <c r="N5" s="17">
        <v>211</v>
      </c>
      <c r="O5" s="17">
        <v>376</v>
      </c>
      <c r="P5" s="17">
        <v>0</v>
      </c>
      <c r="Q5" s="17">
        <v>52</v>
      </c>
      <c r="R5" s="1">
        <f>SUM(Table3[[#This Row],[ Múli]:[V Jöklu]])</f>
        <v>708</v>
      </c>
    </row>
    <row r="6" spans="1:22" x14ac:dyDescent="0.25">
      <c r="B6" s="12">
        <v>1967</v>
      </c>
      <c r="C6" s="18">
        <f>SUM(Frumgögn!N6:N8)/3</f>
        <v>610</v>
      </c>
      <c r="D6" s="18">
        <f>SUM(Frumgögn!O6:O8)/3</f>
        <v>1308.6666666666667</v>
      </c>
      <c r="E6" s="18">
        <f>SUM(Frumgögn!P6:P8)/3</f>
        <v>406.66666666666669</v>
      </c>
      <c r="F6" s="18">
        <f>SUM(Frumgögn!Q6:Q8)/3</f>
        <v>0</v>
      </c>
      <c r="G6" s="18">
        <f>SUM(Frumgögn!R6:R8)/3</f>
        <v>187</v>
      </c>
      <c r="H6" s="18">
        <f>SUM(Frumgögn!T6:T8)/3</f>
        <v>7.666666666666667</v>
      </c>
      <c r="I6" s="1" t="str">
        <f>Table4[[#This Row],[Ár]]-1&amp;" - "&amp;Table4[[#This Row],[Ár]]+1</f>
        <v>1966 - 1968</v>
      </c>
      <c r="L6" s="10">
        <v>2012</v>
      </c>
      <c r="M6" s="17">
        <v>87</v>
      </c>
      <c r="N6" s="17">
        <v>582</v>
      </c>
      <c r="O6" s="17">
        <v>281</v>
      </c>
      <c r="P6" s="17">
        <v>0</v>
      </c>
      <c r="Q6" s="17">
        <v>236</v>
      </c>
      <c r="R6" s="1">
        <f>SUM(Table3[[#This Row],[ Múli]:[V Jöklu]])</f>
        <v>1186</v>
      </c>
    </row>
    <row r="7" spans="1:22" x14ac:dyDescent="0.25">
      <c r="B7" s="12">
        <v>1968</v>
      </c>
      <c r="C7" s="18">
        <f>SUM(Frumgögn!N7:N9)/3</f>
        <v>446</v>
      </c>
      <c r="D7" s="18">
        <f>SUM(Frumgögn!O7:O9)/3</f>
        <v>1583.3333333333333</v>
      </c>
      <c r="E7" s="18">
        <f>SUM(Frumgögn!P7:P9)/3</f>
        <v>460.33333333333331</v>
      </c>
      <c r="F7" s="18">
        <f>SUM(Frumgögn!Q7:Q9)/3</f>
        <v>0</v>
      </c>
      <c r="G7" s="18">
        <f>SUM(Frumgögn!R7:R9)/3</f>
        <v>203.33333333333334</v>
      </c>
      <c r="H7" s="18">
        <f>SUM(Frumgögn!T7:T9)/3</f>
        <v>3</v>
      </c>
      <c r="I7" s="1" t="str">
        <f>Table4[[#This Row],[Ár]]-1&amp;" - "&amp;Table4[[#This Row],[Ár]]+1</f>
        <v>1967 - 1969</v>
      </c>
      <c r="L7" s="10">
        <v>2013</v>
      </c>
      <c r="M7" s="25" t="s">
        <v>31</v>
      </c>
      <c r="N7" s="25" t="s">
        <v>32</v>
      </c>
      <c r="O7" s="25">
        <v>371</v>
      </c>
      <c r="P7" s="25">
        <v>0</v>
      </c>
      <c r="Q7" s="25">
        <v>39</v>
      </c>
      <c r="R7" s="1">
        <f>SUM(Table3[[#This Row],[ Múli]:[V Jöklu]])</f>
        <v>410</v>
      </c>
    </row>
    <row r="8" spans="1:22" x14ac:dyDescent="0.25">
      <c r="B8" s="12">
        <v>1969</v>
      </c>
      <c r="C8" s="18">
        <f>SUM(Frumgögn!N8:N10)/3</f>
        <v>494</v>
      </c>
      <c r="D8" s="18">
        <f>SUM(Frumgögn!O8:O10)/3</f>
        <v>1432.3333333333333</v>
      </c>
      <c r="E8" s="18">
        <f>SUM(Frumgögn!P8:P10)/3</f>
        <v>519.66666666666663</v>
      </c>
      <c r="F8" s="18">
        <f>SUM(Frumgögn!Q8:Q10)/3</f>
        <v>0</v>
      </c>
      <c r="G8" s="18">
        <f>SUM(Frumgögn!R8:R10)/3</f>
        <v>194</v>
      </c>
      <c r="H8" s="18">
        <f>SUM(Frumgögn!T8:T10)/3</f>
        <v>0</v>
      </c>
      <c r="I8" s="1" t="str">
        <f>Table4[[#This Row],[Ár]]-1&amp;" - "&amp;Table4[[#This Row],[Ár]]+1</f>
        <v>1968 - 1970</v>
      </c>
      <c r="L8" s="10">
        <v>2014</v>
      </c>
      <c r="M8" s="25" t="s">
        <v>33</v>
      </c>
      <c r="N8" s="25" t="s">
        <v>34</v>
      </c>
      <c r="O8" s="25">
        <v>559</v>
      </c>
      <c r="P8" s="25">
        <v>0</v>
      </c>
      <c r="Q8" s="25">
        <v>36</v>
      </c>
      <c r="R8" s="1">
        <f>SUM(Table3[[#This Row],[ Múli]:[V Jöklu]])</f>
        <v>595</v>
      </c>
    </row>
    <row r="9" spans="1:22" x14ac:dyDescent="0.25">
      <c r="B9" s="12">
        <v>1970</v>
      </c>
      <c r="C9" s="18">
        <f>SUM(Frumgögn!N9:N11)/3</f>
        <v>411.66666666666669</v>
      </c>
      <c r="D9" s="18">
        <f>SUM(Frumgögn!O9:O11)/3</f>
        <v>840</v>
      </c>
      <c r="E9" s="18">
        <f>SUM(Frumgögn!P9:P11)/3</f>
        <v>847</v>
      </c>
      <c r="F9" s="18">
        <f>SUM(Frumgögn!Q9:Q11)/3</f>
        <v>0</v>
      </c>
      <c r="G9" s="18">
        <f>SUM(Frumgögn!R9:R11)/3</f>
        <v>210.33333333333334</v>
      </c>
      <c r="H9" s="18">
        <f>SUM(Frumgögn!T9:T11)/3</f>
        <v>2.6666666666666665</v>
      </c>
      <c r="I9" s="1" t="str">
        <f>Table4[[#This Row],[Ár]]-1&amp;" - "&amp;Table4[[#This Row],[Ár]]+1</f>
        <v>1969 - 1971</v>
      </c>
      <c r="L9" s="10">
        <v>2015</v>
      </c>
      <c r="M9" s="25" t="s">
        <v>35</v>
      </c>
      <c r="N9" s="25" t="s">
        <v>36</v>
      </c>
      <c r="O9" s="25">
        <v>456</v>
      </c>
      <c r="P9" s="25">
        <v>0</v>
      </c>
      <c r="Q9" s="25">
        <v>0</v>
      </c>
      <c r="R9" s="1">
        <f>SUM(Table3[[#This Row],[ Múli]:[V Jöklu]])</f>
        <v>456</v>
      </c>
    </row>
    <row r="10" spans="1:22" x14ac:dyDescent="0.25">
      <c r="B10" s="12">
        <v>1971</v>
      </c>
      <c r="C10" s="18">
        <f>SUM(Frumgögn!N10:N12)/3</f>
        <v>546</v>
      </c>
      <c r="D10" s="18">
        <f>SUM(Frumgögn!O10:O12)/3</f>
        <v>805.66666666666663</v>
      </c>
      <c r="E10" s="18">
        <f>SUM(Frumgögn!P10:P12)/3</f>
        <v>784.33333333333337</v>
      </c>
      <c r="F10" s="18">
        <f>SUM(Frumgögn!Q10:Q12)/3</f>
        <v>0</v>
      </c>
      <c r="G10" s="18">
        <f>SUM(Frumgögn!R10:R12)/3</f>
        <v>240.66666666666666</v>
      </c>
      <c r="H10" s="18">
        <f>SUM(Frumgögn!T10:T12)/3</f>
        <v>19.666666666666668</v>
      </c>
      <c r="I10" s="1" t="str">
        <f>Table4[[#This Row],[Ár]]-1&amp;" - "&amp;Table4[[#This Row],[Ár]]+1</f>
        <v>1970 - 1972</v>
      </c>
      <c r="L10" s="10">
        <v>2016</v>
      </c>
      <c r="M10" s="25">
        <v>384</v>
      </c>
      <c r="N10" s="25">
        <v>0</v>
      </c>
      <c r="O10" s="25">
        <v>702</v>
      </c>
      <c r="P10" s="25">
        <v>0</v>
      </c>
      <c r="Q10" s="25">
        <v>26</v>
      </c>
      <c r="R10" s="1">
        <f>SUM(Table3[[#This Row],[ Múli]:[V Jöklu]])</f>
        <v>1112</v>
      </c>
    </row>
    <row r="11" spans="1:22" x14ac:dyDescent="0.25">
      <c r="B11" s="12">
        <v>1972</v>
      </c>
      <c r="C11" s="18">
        <f>SUM(Frumgögn!N11:N13)/3</f>
        <v>590.66666666666663</v>
      </c>
      <c r="D11" s="18">
        <f>SUM(Frumgögn!O11:O13)/3</f>
        <v>1189</v>
      </c>
      <c r="E11" s="18">
        <f>SUM(Frumgögn!P11:P13)/3</f>
        <v>496</v>
      </c>
      <c r="F11" s="18">
        <f>SUM(Frumgögn!Q11:Q13)/3</f>
        <v>0</v>
      </c>
      <c r="G11" s="18">
        <f>SUM(Frumgögn!R11:R13)/3</f>
        <v>360</v>
      </c>
      <c r="H11" s="18">
        <f>SUM(Frumgögn!T11:T13)/3</f>
        <v>36.666666666666664</v>
      </c>
      <c r="I11" s="1" t="str">
        <f>Table4[[#This Row],[Ár]]-1&amp;" - "&amp;Table4[[#This Row],[Ár]]+1</f>
        <v>1971 - 1973</v>
      </c>
      <c r="L11" s="10">
        <v>2017</v>
      </c>
      <c r="M11" s="25">
        <v>13</v>
      </c>
      <c r="N11" s="25">
        <v>47</v>
      </c>
      <c r="O11" s="25">
        <v>1419</v>
      </c>
      <c r="P11" s="25">
        <v>0</v>
      </c>
      <c r="Q11" s="25">
        <v>22</v>
      </c>
      <c r="R11" s="1">
        <f>SUM(Table3[[#This Row],[ Múli]:[V Jöklu]])</f>
        <v>1501</v>
      </c>
    </row>
    <row r="12" spans="1:22" x14ac:dyDescent="0.25">
      <c r="B12" s="12">
        <v>1973</v>
      </c>
      <c r="C12" s="18">
        <f>SUM(Frumgögn!N12:N14)/3</f>
        <v>907.33333333333337</v>
      </c>
      <c r="D12" s="18">
        <f>SUM(Frumgögn!O12:O14)/3</f>
        <v>1532.3333333333333</v>
      </c>
      <c r="E12" s="18">
        <f>SUM(Frumgögn!P12:P14)/3</f>
        <v>114</v>
      </c>
      <c r="F12" s="18">
        <f>SUM(Frumgögn!Q12:Q14)/3</f>
        <v>0</v>
      </c>
      <c r="G12" s="18">
        <f>SUM(Frumgögn!R12:R14)/3</f>
        <v>385</v>
      </c>
      <c r="H12" s="18">
        <f>SUM(Frumgögn!T12:T14)/3</f>
        <v>65</v>
      </c>
      <c r="I12" s="1" t="str">
        <f>Table4[[#This Row],[Ár]]-1&amp;" - "&amp;Table4[[#This Row],[Ár]]+1</f>
        <v>1972 - 1974</v>
      </c>
      <c r="L12" s="10">
        <v>2018</v>
      </c>
      <c r="M12" s="25">
        <v>92</v>
      </c>
      <c r="N12" s="25">
        <v>12</v>
      </c>
      <c r="O12" s="25">
        <v>1112</v>
      </c>
      <c r="P12" s="25">
        <v>0</v>
      </c>
      <c r="Q12" s="25">
        <v>25</v>
      </c>
      <c r="R12" s="1">
        <f>SUM(Table3[[#This Row],[ Múli]:[V Jöklu]])</f>
        <v>1241</v>
      </c>
    </row>
    <row r="13" spans="1:22" x14ac:dyDescent="0.25">
      <c r="B13" s="12">
        <v>1974</v>
      </c>
      <c r="C13" s="18">
        <f>SUM(Frumgögn!N13:N15)/3</f>
        <v>698.33333333333337</v>
      </c>
      <c r="D13" s="18">
        <f>SUM(Frumgögn!O13:O15)/3</f>
        <v>1084.6666666666667</v>
      </c>
      <c r="E13" s="18">
        <f>SUM(Frumgögn!P13:P15)/3</f>
        <v>602.66666666666663</v>
      </c>
      <c r="F13" s="18">
        <f>SUM(Frumgögn!Q13:Q15)/3</f>
        <v>0</v>
      </c>
      <c r="G13" s="18">
        <f>SUM(Frumgögn!R13:R15)/3</f>
        <v>419</v>
      </c>
      <c r="H13" s="18">
        <f>SUM(Frumgögn!T13:T15)/3</f>
        <v>48</v>
      </c>
      <c r="I13" s="1" t="str">
        <f>Table4[[#This Row],[Ár]]-1&amp;" - "&amp;Table4[[#This Row],[Ár]]+1</f>
        <v>1973 - 1975</v>
      </c>
      <c r="L13" s="10">
        <v>2019</v>
      </c>
      <c r="M13" s="25">
        <v>258</v>
      </c>
      <c r="N13" s="25">
        <v>0</v>
      </c>
      <c r="O13" s="25">
        <v>946</v>
      </c>
      <c r="P13" s="25">
        <v>18</v>
      </c>
      <c r="Q13" s="25">
        <v>23</v>
      </c>
      <c r="R13" s="1">
        <f>SUM(Table3[[#This Row],[ Múli]:[V Jöklu]])</f>
        <v>1245</v>
      </c>
    </row>
    <row r="14" spans="1:22" x14ac:dyDescent="0.25">
      <c r="B14" s="12">
        <v>1975</v>
      </c>
      <c r="C14" s="18">
        <f>SUM(Frumgögn!N14:N16)/3</f>
        <v>522.66666666666663</v>
      </c>
      <c r="D14" s="18">
        <f>SUM(Frumgögn!O14:O16)/3</f>
        <v>1505.6666666666667</v>
      </c>
      <c r="E14" s="18">
        <f>SUM(Frumgögn!P14:P16)/3</f>
        <v>545.66666666666663</v>
      </c>
      <c r="F14" s="18">
        <f>SUM(Frumgögn!Q14:Q16)/3</f>
        <v>0</v>
      </c>
      <c r="G14" s="18">
        <f>SUM(Frumgögn!R14:R16)/3</f>
        <v>372.33333333333331</v>
      </c>
      <c r="H14" s="18">
        <f>SUM(Frumgögn!T14:T16)/3</f>
        <v>54.333333333333336</v>
      </c>
      <c r="I14" s="1" t="str">
        <f>Table4[[#This Row],[Ár]]-1&amp;" - "&amp;Table4[[#This Row],[Ár]]+1</f>
        <v>1974 - 1976</v>
      </c>
    </row>
    <row r="15" spans="1:22" x14ac:dyDescent="0.25">
      <c r="B15" s="12">
        <v>1976</v>
      </c>
      <c r="C15" s="18">
        <f>SUM(Frumgögn!N15:N17)/3</f>
        <v>140.66666666666666</v>
      </c>
      <c r="D15" s="18">
        <f>SUM(Frumgögn!O15:O17)/3</f>
        <v>1158.6666666666667</v>
      </c>
      <c r="E15" s="18">
        <f>SUM(Frumgögn!P15:P17)/3</f>
        <v>545.66666666666663</v>
      </c>
      <c r="F15" s="18">
        <f>SUM(Frumgögn!Q15:Q17)/3</f>
        <v>0</v>
      </c>
      <c r="G15" s="18">
        <f>SUM(Frumgögn!R15:R17)/3</f>
        <v>226</v>
      </c>
      <c r="H15" s="18">
        <f>SUM(Frumgögn!T15:T17)/3</f>
        <v>23.333333333333332</v>
      </c>
      <c r="I15" s="1" t="str">
        <f>Table4[[#This Row],[Ár]]-1&amp;" - "&amp;Table4[[#This Row],[Ár]]+1</f>
        <v>1975 - 1977</v>
      </c>
    </row>
    <row r="16" spans="1:22" x14ac:dyDescent="0.25">
      <c r="B16" s="12">
        <v>1977</v>
      </c>
      <c r="C16" s="18">
        <f>SUM(Frumgögn!N16:N18)/3</f>
        <v>135.33333333333334</v>
      </c>
      <c r="D16" s="18">
        <f>SUM(Frumgögn!O16:O18)/3</f>
        <v>1472.6666666666667</v>
      </c>
      <c r="E16" s="18">
        <f>SUM(Frumgögn!P16:P18)/3</f>
        <v>0</v>
      </c>
      <c r="F16" s="18">
        <f>SUM(Frumgögn!Q16:Q18)/3</f>
        <v>0</v>
      </c>
      <c r="G16" s="18">
        <f>SUM(Frumgögn!R16:R18)/3</f>
        <v>124.66666666666667</v>
      </c>
      <c r="H16" s="18">
        <f>SUM(Frumgögn!T16:T18)/3</f>
        <v>44</v>
      </c>
      <c r="I16" s="1" t="str">
        <f>Table4[[#This Row],[Ár]]-1&amp;" - "&amp;Table4[[#This Row],[Ár]]+1</f>
        <v>1976 - 1978</v>
      </c>
    </row>
    <row r="17" spans="2:9" x14ac:dyDescent="0.25">
      <c r="B17" s="12">
        <v>1978</v>
      </c>
      <c r="C17" s="18">
        <f>SUM(Frumgögn!N17:N19)/3</f>
        <v>56</v>
      </c>
      <c r="D17" s="18">
        <f>SUM(Frumgögn!O17:O19)/3</f>
        <v>1045.6666666666667</v>
      </c>
      <c r="E17" s="18">
        <f>SUM(Frumgögn!P17:P19)/3</f>
        <v>0</v>
      </c>
      <c r="F17" s="18">
        <f>SUM(Frumgögn!Q17:Q19)/3</f>
        <v>0</v>
      </c>
      <c r="G17" s="18">
        <f>SUM(Frumgögn!R17:R19)/3</f>
        <v>251.33333333333334</v>
      </c>
      <c r="H17" s="18">
        <f>SUM(Frumgögn!T17:T19)/3</f>
        <v>42</v>
      </c>
      <c r="I17" s="1" t="str">
        <f>Table4[[#This Row],[Ár]]-1&amp;" - "&amp;Table4[[#This Row],[Ár]]+1</f>
        <v>1977 - 1979</v>
      </c>
    </row>
    <row r="18" spans="2:9" x14ac:dyDescent="0.25">
      <c r="B18" s="12">
        <v>1979</v>
      </c>
      <c r="C18" s="18">
        <f>SUM(Frumgögn!N18:N20)/3</f>
        <v>104.33333333333333</v>
      </c>
      <c r="D18" s="18">
        <f>SUM(Frumgögn!O18:O20)/3</f>
        <v>1347</v>
      </c>
      <c r="E18" s="18">
        <f>SUM(Frumgögn!P18:P20)/3</f>
        <v>0</v>
      </c>
      <c r="F18" s="18">
        <f>SUM(Frumgögn!Q18:Q20)/3</f>
        <v>0</v>
      </c>
      <c r="G18" s="18">
        <f>SUM(Frumgögn!R18:R20)/3</f>
        <v>332</v>
      </c>
      <c r="H18" s="18">
        <f>SUM(Frumgögn!T18:T20)/3</f>
        <v>42</v>
      </c>
      <c r="I18" s="1" t="str">
        <f>Table4[[#This Row],[Ár]]-1&amp;" - "&amp;Table4[[#This Row],[Ár]]+1</f>
        <v>1978 - 1980</v>
      </c>
    </row>
    <row r="19" spans="2:9" x14ac:dyDescent="0.25">
      <c r="B19" s="12">
        <v>1980</v>
      </c>
      <c r="C19" s="18">
        <f>SUM(Frumgögn!N19:N21)/3</f>
        <v>88.333333333333329</v>
      </c>
      <c r="D19" s="18">
        <f>SUM(Frumgögn!O19:O21)/3</f>
        <v>1286.6666666666667</v>
      </c>
      <c r="E19" s="18">
        <f>SUM(Frumgögn!P19:P21)/3</f>
        <v>0</v>
      </c>
      <c r="F19" s="18">
        <f>SUM(Frumgögn!Q19:Q21)/3</f>
        <v>0</v>
      </c>
      <c r="G19" s="18">
        <f>SUM(Frumgögn!R19:R21)/3</f>
        <v>488</v>
      </c>
      <c r="H19" s="18">
        <f>SUM(Frumgögn!T19:T21)/3</f>
        <v>27.666666666666668</v>
      </c>
      <c r="I19" s="1" t="str">
        <f>Table4[[#This Row],[Ár]]-1&amp;" - "&amp;Table4[[#This Row],[Ár]]+1</f>
        <v>1979 - 1981</v>
      </c>
    </row>
    <row r="20" spans="2:9" x14ac:dyDescent="0.25">
      <c r="B20" s="12">
        <v>1981</v>
      </c>
      <c r="C20" s="18">
        <f>SUM(Frumgögn!N20:N22)/3</f>
        <v>80.666666666666671</v>
      </c>
      <c r="D20" s="18">
        <f>SUM(Frumgögn!O20:O22)/3</f>
        <v>1079</v>
      </c>
      <c r="E20" s="18">
        <f>SUM(Frumgögn!P20:P22)/3</f>
        <v>0</v>
      </c>
      <c r="F20" s="18">
        <f>SUM(Frumgögn!Q20:Q22)/3</f>
        <v>0</v>
      </c>
      <c r="G20" s="18">
        <f>SUM(Frumgögn!R20:R22)/3</f>
        <v>441.33333333333331</v>
      </c>
      <c r="H20" s="18">
        <f>SUM(Frumgögn!T20:T22)/3</f>
        <v>11.666666666666666</v>
      </c>
      <c r="I20" s="1" t="str">
        <f>Table4[[#This Row],[Ár]]-1&amp;" - "&amp;Table4[[#This Row],[Ár]]+1</f>
        <v>1980 - 1982</v>
      </c>
    </row>
    <row r="21" spans="2:9" x14ac:dyDescent="0.25">
      <c r="B21" s="12">
        <v>1982</v>
      </c>
      <c r="C21" s="18">
        <f>SUM(Frumgögn!N21:N23)/3</f>
        <v>32.333333333333336</v>
      </c>
      <c r="D21" s="18">
        <f>SUM(Frumgögn!O21:O23)/3</f>
        <v>777.66666666666663</v>
      </c>
      <c r="E21" s="18">
        <f>SUM(Frumgögn!P21:P23)/3</f>
        <v>0</v>
      </c>
      <c r="F21" s="18">
        <f>SUM(Frumgögn!Q21:Q23)/3</f>
        <v>0</v>
      </c>
      <c r="G21" s="18">
        <f>SUM(Frumgögn!R21:R23)/3</f>
        <v>360.66666666666669</v>
      </c>
      <c r="H21" s="18">
        <f>SUM(Frumgögn!T21:T23)/3</f>
        <v>11.666666666666666</v>
      </c>
      <c r="I21" s="1" t="str">
        <f>Table4[[#This Row],[Ár]]-1&amp;" - "&amp;Table4[[#This Row],[Ár]]+1</f>
        <v>1981 - 1983</v>
      </c>
    </row>
    <row r="22" spans="2:9" x14ac:dyDescent="0.25">
      <c r="B22" s="12">
        <v>1983</v>
      </c>
      <c r="C22" s="18">
        <f>SUM(Frumgögn!N22:N24)/3</f>
        <v>11.333333333333334</v>
      </c>
      <c r="D22" s="18">
        <f>SUM(Frumgögn!O22:O24)/3</f>
        <v>631</v>
      </c>
      <c r="E22" s="18">
        <f>SUM(Frumgögn!P22:P24)/3</f>
        <v>0</v>
      </c>
      <c r="F22" s="18">
        <f>SUM(Frumgögn!Q22:Q24)/3</f>
        <v>0</v>
      </c>
      <c r="G22" s="18">
        <f>SUM(Frumgögn!R22:R24)/3</f>
        <v>261.33333333333331</v>
      </c>
      <c r="H22" s="18">
        <f>SUM(Frumgögn!T22:T24)/3</f>
        <v>7</v>
      </c>
      <c r="I22" s="1" t="str">
        <f>Table4[[#This Row],[Ár]]-1&amp;" - "&amp;Table4[[#This Row],[Ár]]+1</f>
        <v>1982 - 1984</v>
      </c>
    </row>
    <row r="23" spans="2:9" x14ac:dyDescent="0.25">
      <c r="B23" s="12">
        <v>1984</v>
      </c>
      <c r="C23" s="18">
        <f>SUM(Frumgögn!N23:N25)/3</f>
        <v>101</v>
      </c>
      <c r="D23" s="18">
        <f>SUM(Frumgögn!O23:O25)/3</f>
        <v>454</v>
      </c>
      <c r="E23" s="18">
        <f>SUM(Frumgögn!P23:P25)/3</f>
        <v>0</v>
      </c>
      <c r="F23" s="18">
        <f>SUM(Frumgögn!Q23:Q25)/3</f>
        <v>0</v>
      </c>
      <c r="G23" s="18">
        <f>SUM(Frumgögn!R23:R25)/3</f>
        <v>170.33333333333334</v>
      </c>
      <c r="H23" s="18">
        <f>SUM(Frumgögn!T23:T25)/3</f>
        <v>1.6666666666666667</v>
      </c>
      <c r="I23" s="1" t="str">
        <f>Table4[[#This Row],[Ár]]-1&amp;" - "&amp;Table4[[#This Row],[Ár]]+1</f>
        <v>1983 - 1985</v>
      </c>
    </row>
    <row r="24" spans="2:9" x14ac:dyDescent="0.25">
      <c r="B24" s="12">
        <v>1985</v>
      </c>
      <c r="C24" s="18">
        <f>SUM(Frumgögn!N24:N26)/3</f>
        <v>101</v>
      </c>
      <c r="D24" s="18">
        <f>SUM(Frumgögn!O24:O26)/3</f>
        <v>454</v>
      </c>
      <c r="E24" s="18">
        <f>SUM(Frumgögn!P24:P26)/3</f>
        <v>0</v>
      </c>
      <c r="F24" s="18">
        <f>SUM(Frumgögn!Q24:Q26)/3</f>
        <v>0</v>
      </c>
      <c r="G24" s="18">
        <f>SUM(Frumgögn!R24:R26)/3</f>
        <v>170.33333333333334</v>
      </c>
      <c r="H24" s="18">
        <f>SUM(Frumgögn!T24:T26)/3</f>
        <v>1.6666666666666667</v>
      </c>
      <c r="I24" s="1" t="str">
        <f>Table4[[#This Row],[Ár]]-1&amp;" - "&amp;Table4[[#This Row],[Ár]]+1</f>
        <v>1984 - 1986</v>
      </c>
    </row>
    <row r="25" spans="2:9" x14ac:dyDescent="0.25">
      <c r="B25" s="12">
        <v>1986</v>
      </c>
      <c r="C25" s="18">
        <f>SUM(Frumgögn!N25:N27)/3</f>
        <v>102.33333333333333</v>
      </c>
      <c r="D25" s="18">
        <f>SUM(Frumgögn!O25:O27)/3</f>
        <v>479.33333333333331</v>
      </c>
      <c r="E25" s="18">
        <f>SUM(Frumgögn!P25:P27)/3</f>
        <v>0</v>
      </c>
      <c r="F25" s="18">
        <f>SUM(Frumgögn!Q25:Q27)/3</f>
        <v>0</v>
      </c>
      <c r="G25" s="18">
        <f>SUM(Frumgögn!R25:R27)/3</f>
        <v>180.33333333333334</v>
      </c>
      <c r="H25" s="18">
        <f>SUM(Frumgögn!T25:T27)/3</f>
        <v>0</v>
      </c>
      <c r="I25" s="1" t="str">
        <f>Table4[[#This Row],[Ár]]-1&amp;" - "&amp;Table4[[#This Row],[Ár]]+1</f>
        <v>1985 - 1987</v>
      </c>
    </row>
    <row r="26" spans="2:9" x14ac:dyDescent="0.25">
      <c r="B26" s="12">
        <v>1987</v>
      </c>
      <c r="C26" s="18">
        <f>SUM(Frumgögn!N26:N28)/3</f>
        <v>113.66666666666667</v>
      </c>
      <c r="D26" s="18">
        <f>SUM(Frumgögn!O26:O28)/3</f>
        <v>541.66666666666663</v>
      </c>
      <c r="E26" s="18">
        <f>SUM(Frumgögn!P26:P28)/3</f>
        <v>0</v>
      </c>
      <c r="F26" s="18">
        <f>SUM(Frumgögn!Q26:Q28)/3</f>
        <v>0</v>
      </c>
      <c r="G26" s="18">
        <f>SUM(Frumgögn!R26:R28)/3</f>
        <v>258</v>
      </c>
      <c r="H26" s="18">
        <f>SUM(Frumgögn!T26:T28)/3</f>
        <v>0</v>
      </c>
      <c r="I26" s="1" t="str">
        <f>Table4[[#This Row],[Ár]]-1&amp;" - "&amp;Table4[[#This Row],[Ár]]+1</f>
        <v>1986 - 1988</v>
      </c>
    </row>
    <row r="27" spans="2:9" x14ac:dyDescent="0.25">
      <c r="B27" s="12">
        <v>1988</v>
      </c>
      <c r="C27" s="18">
        <f>SUM(Frumgögn!N27:N29)/3</f>
        <v>163.66666666666666</v>
      </c>
      <c r="D27" s="18">
        <f>SUM(Frumgögn!O27:O29)/3</f>
        <v>853.66666666666663</v>
      </c>
      <c r="E27" s="18">
        <f>SUM(Frumgögn!P27:P29)/3</f>
        <v>0</v>
      </c>
      <c r="F27" s="18">
        <f>SUM(Frumgögn!Q27:Q29)/3</f>
        <v>0</v>
      </c>
      <c r="G27" s="18">
        <f>SUM(Frumgögn!R27:R29)/3</f>
        <v>343</v>
      </c>
      <c r="H27" s="18">
        <f>SUM(Frumgögn!T27:T29)/3</f>
        <v>0</v>
      </c>
      <c r="I27" s="1" t="str">
        <f>Table4[[#This Row],[Ár]]-1&amp;" - "&amp;Table4[[#This Row],[Ár]]+1</f>
        <v>1987 - 1989</v>
      </c>
    </row>
    <row r="28" spans="2:9" x14ac:dyDescent="0.25">
      <c r="B28" s="12">
        <v>1989</v>
      </c>
      <c r="C28" s="18">
        <f>SUM(Frumgögn!N28:N30)/3</f>
        <v>221</v>
      </c>
      <c r="D28" s="18">
        <f>SUM(Frumgögn!O28:O30)/3</f>
        <v>956</v>
      </c>
      <c r="E28" s="18">
        <f>SUM(Frumgögn!P28:P30)/3</f>
        <v>0</v>
      </c>
      <c r="F28" s="18">
        <f>SUM(Frumgögn!Q28:Q30)/3</f>
        <v>0</v>
      </c>
      <c r="G28" s="18">
        <f>SUM(Frumgögn!R28:R30)/3</f>
        <v>372.33333333333331</v>
      </c>
      <c r="H28" s="18">
        <f>SUM(Frumgögn!T28:T30)/3</f>
        <v>0</v>
      </c>
      <c r="I28" s="1" t="str">
        <f>Table4[[#This Row],[Ár]]-1&amp;" - "&amp;Table4[[#This Row],[Ár]]+1</f>
        <v>1988 - 1990</v>
      </c>
    </row>
    <row r="29" spans="2:9" x14ac:dyDescent="0.25">
      <c r="B29" s="12">
        <v>1990</v>
      </c>
      <c r="C29" s="18">
        <f>SUM(Frumgögn!N29:N31)/3</f>
        <v>141.33333333333334</v>
      </c>
      <c r="D29" s="18">
        <f>SUM(Frumgögn!O29:O31)/3</f>
        <v>1147.3333333333333</v>
      </c>
      <c r="E29" s="18">
        <f>SUM(Frumgögn!P29:P31)/3</f>
        <v>0</v>
      </c>
      <c r="F29" s="18">
        <f>SUM(Frumgögn!Q29:Q31)/3</f>
        <v>0</v>
      </c>
      <c r="G29" s="18">
        <f>SUM(Frumgögn!R29:R31)/3</f>
        <v>351</v>
      </c>
      <c r="H29" s="18">
        <f>SUM(Frumgögn!T29:T31)/3</f>
        <v>8.6666666666666661</v>
      </c>
      <c r="I29" s="1" t="str">
        <f>Table4[[#This Row],[Ár]]-1&amp;" - "&amp;Table4[[#This Row],[Ár]]+1</f>
        <v>1989 - 1991</v>
      </c>
    </row>
    <row r="30" spans="2:9" x14ac:dyDescent="0.25">
      <c r="B30" s="12">
        <v>1991</v>
      </c>
      <c r="C30" s="18">
        <f>SUM(Frumgögn!N30:N32)/3</f>
        <v>234.66666666666666</v>
      </c>
      <c r="D30" s="18">
        <f>SUM(Frumgögn!O30:O32)/3</f>
        <v>1120.6666666666667</v>
      </c>
      <c r="E30" s="18">
        <f>SUM(Frumgögn!P30:P32)/3</f>
        <v>0</v>
      </c>
      <c r="F30" s="18">
        <f>SUM(Frumgögn!Q30:Q32)/3</f>
        <v>0</v>
      </c>
      <c r="G30" s="18">
        <f>SUM(Frumgögn!R30:R32)/3</f>
        <v>325.66666666666669</v>
      </c>
      <c r="H30" s="18">
        <f>SUM(Frumgögn!T30:T32)/3</f>
        <v>8.6666666666666661</v>
      </c>
      <c r="I30" s="1" t="str">
        <f>Table4[[#This Row],[Ár]]-1&amp;" - "&amp;Table4[[#This Row],[Ár]]+1</f>
        <v>1990 - 1992</v>
      </c>
    </row>
    <row r="31" spans="2:9" x14ac:dyDescent="0.25">
      <c r="B31" s="12">
        <v>1992</v>
      </c>
      <c r="C31" s="18">
        <f>SUM(Frumgögn!N31:N33)/3</f>
        <v>392.33333333333331</v>
      </c>
      <c r="D31" s="18">
        <f>SUM(Frumgögn!O31:O33)/3</f>
        <v>924.66666666666663</v>
      </c>
      <c r="E31" s="18">
        <f>SUM(Frumgögn!P31:P33)/3</f>
        <v>0</v>
      </c>
      <c r="F31" s="18">
        <f>SUM(Frumgögn!Q31:Q33)/3</f>
        <v>0</v>
      </c>
      <c r="G31" s="18">
        <f>SUM(Frumgögn!R31:R33)/3</f>
        <v>200</v>
      </c>
      <c r="H31" s="18">
        <f>SUM(Frumgögn!T31:T33)/3</f>
        <v>8.6666666666666661</v>
      </c>
      <c r="I31" s="1" t="str">
        <f>Table4[[#This Row],[Ár]]-1&amp;" - "&amp;Table4[[#This Row],[Ár]]+1</f>
        <v>1991 - 1993</v>
      </c>
    </row>
    <row r="32" spans="2:9" x14ac:dyDescent="0.25">
      <c r="B32" s="12">
        <v>1993</v>
      </c>
      <c r="C32" s="19">
        <f>SUM(Frumgögn!N32:N34)/3</f>
        <v>565.66666666666663</v>
      </c>
      <c r="D32" s="19">
        <f>SUM(Frumgögn!O32:O34)/3</f>
        <v>665.66666666666663</v>
      </c>
      <c r="E32" s="19">
        <f>SUM(Frumgögn!P32:P34)/3</f>
        <v>0</v>
      </c>
      <c r="F32" s="19">
        <f>SUM(Frumgögn!Q32:Q34)/3</f>
        <v>0</v>
      </c>
      <c r="G32" s="19">
        <f>SUM(Frumgögn!R32:R34)/3</f>
        <v>122</v>
      </c>
      <c r="H32" s="19">
        <f>SUM(Frumgögn!T32:T34)/3</f>
        <v>0</v>
      </c>
      <c r="I32" s="1" t="str">
        <f>Table4[[#This Row],[Ár]]-1&amp;" - "&amp;Table4[[#This Row],[Ár]]+1</f>
        <v>1992 - 1994</v>
      </c>
    </row>
    <row r="33" spans="2:9" x14ac:dyDescent="0.25">
      <c r="B33" s="12">
        <v>1994</v>
      </c>
      <c r="C33" s="19">
        <f>SUM(Frumgögn!N33:N35)/3</f>
        <v>587</v>
      </c>
      <c r="D33" s="19">
        <f>SUM(Frumgögn!O33:O35)/3</f>
        <v>514.33333333333337</v>
      </c>
      <c r="E33" s="19">
        <f>SUM(Frumgögn!P33:P35)/3</f>
        <v>0</v>
      </c>
      <c r="F33" s="19">
        <f>SUM(Frumgögn!Q33:Q35)/3</f>
        <v>0</v>
      </c>
      <c r="G33" s="19">
        <f>SUM(Frumgögn!R33:R35)/3</f>
        <v>95.333333333333329</v>
      </c>
      <c r="H33" s="19">
        <f>SUM(Frumgögn!T33:T35)/3</f>
        <v>0</v>
      </c>
      <c r="I33" s="1" t="str">
        <f>Table4[[#This Row],[Ár]]-1&amp;" - "&amp;Table4[[#This Row],[Ár]]+1</f>
        <v>1993 - 1995</v>
      </c>
    </row>
    <row r="34" spans="2:9" x14ac:dyDescent="0.25">
      <c r="B34" s="12">
        <v>1995</v>
      </c>
      <c r="C34" s="19">
        <f>SUM(Frumgögn!N34:N36)/3</f>
        <v>392.33333333333331</v>
      </c>
      <c r="D34" s="19">
        <f>SUM(Frumgögn!O34:O36)/3</f>
        <v>466</v>
      </c>
      <c r="E34" s="19">
        <f>SUM(Frumgögn!P34:P36)/3</f>
        <v>0</v>
      </c>
      <c r="F34" s="19">
        <f>SUM(Frumgögn!Q34:Q36)/3</f>
        <v>0</v>
      </c>
      <c r="G34" s="19">
        <f>SUM(Frumgögn!R34:R36)/3</f>
        <v>119.33333333333333</v>
      </c>
      <c r="H34" s="19">
        <f>SUM(Frumgögn!T34:T36)/3</f>
        <v>0</v>
      </c>
      <c r="I34" s="1" t="str">
        <f>Table4[[#This Row],[Ár]]-1&amp;" - "&amp;Table4[[#This Row],[Ár]]+1</f>
        <v>1994 - 1996</v>
      </c>
    </row>
    <row r="35" spans="2:9" x14ac:dyDescent="0.25">
      <c r="B35" s="12">
        <v>1996</v>
      </c>
      <c r="C35" s="19">
        <f>SUM(Frumgögn!N35:N37)/3</f>
        <v>253.66666666666666</v>
      </c>
      <c r="D35" s="19">
        <f>SUM(Frumgögn!O35:O37)/3</f>
        <v>578.66666666666663</v>
      </c>
      <c r="E35" s="19">
        <f>SUM(Frumgögn!P35:P37)/3</f>
        <v>0</v>
      </c>
      <c r="F35" s="19">
        <f>SUM(Frumgögn!Q35:Q37)/3</f>
        <v>0</v>
      </c>
      <c r="G35" s="19">
        <f>SUM(Frumgögn!R35:R37)/3</f>
        <v>134.33333333333334</v>
      </c>
      <c r="H35" s="19">
        <f>SUM(Frumgögn!T35:T37)/3</f>
        <v>0</v>
      </c>
      <c r="I35" s="1" t="str">
        <f>Table4[[#This Row],[Ár]]-1&amp;" - "&amp;Table4[[#This Row],[Ár]]+1</f>
        <v>1995 - 1997</v>
      </c>
    </row>
    <row r="36" spans="2:9" x14ac:dyDescent="0.25">
      <c r="B36" s="12">
        <v>1997</v>
      </c>
      <c r="C36" s="19">
        <f>SUM(Frumgögn!N36:N38)/3</f>
        <v>137.33333333333334</v>
      </c>
      <c r="D36" s="19">
        <f>SUM(Frumgögn!O36:O38)/3</f>
        <v>903.66666666666663</v>
      </c>
      <c r="E36" s="19">
        <f>SUM(Frumgögn!P36:P38)/3</f>
        <v>0</v>
      </c>
      <c r="F36" s="19">
        <f>SUM(Frumgögn!Q36:Q38)/3</f>
        <v>0</v>
      </c>
      <c r="G36" s="19">
        <f>SUM(Frumgögn!R36:R38)/3</f>
        <v>153.33333333333334</v>
      </c>
      <c r="H36" s="19">
        <f>SUM(Frumgögn!T36:T38)/3</f>
        <v>0</v>
      </c>
      <c r="I36" s="1" t="str">
        <f>Table4[[#This Row],[Ár]]-1&amp;" - "&amp;Table4[[#This Row],[Ár]]+1</f>
        <v>1996 - 1998</v>
      </c>
    </row>
    <row r="37" spans="2:9" x14ac:dyDescent="0.25">
      <c r="B37" s="12">
        <v>1998</v>
      </c>
      <c r="C37" s="19">
        <f>SUM(Frumgögn!N37:N39)/3</f>
        <v>158.66666666666666</v>
      </c>
      <c r="D37" s="19">
        <f>SUM(Frumgögn!O37:O39)/3</f>
        <v>1151</v>
      </c>
      <c r="E37" s="19">
        <f>SUM(Frumgögn!P37:P39)/3</f>
        <v>0</v>
      </c>
      <c r="F37" s="19">
        <f>SUM(Frumgögn!Q37:Q39)/3</f>
        <v>0</v>
      </c>
      <c r="G37" s="19">
        <f>SUM(Frumgögn!R37:R39)/3</f>
        <v>158.33333333333334</v>
      </c>
      <c r="H37" s="19">
        <f>SUM(Frumgögn!T37:T39)/3</f>
        <v>0</v>
      </c>
      <c r="I37" s="1" t="str">
        <f>Table4[[#This Row],[Ár]]-1&amp;" - "&amp;Table4[[#This Row],[Ár]]+1</f>
        <v>1997 - 1999</v>
      </c>
    </row>
    <row r="38" spans="2:9" x14ac:dyDescent="0.25">
      <c r="B38" s="12">
        <v>1999</v>
      </c>
      <c r="C38" s="19">
        <f>SUM(Frumgögn!N38:N40)/3</f>
        <v>133.33333333333334</v>
      </c>
      <c r="D38" s="19">
        <f>SUM(Frumgögn!O38:O40)/3</f>
        <v>1370.3333333333333</v>
      </c>
      <c r="E38" s="19">
        <f>SUM(Frumgögn!P38:P40)/3</f>
        <v>0</v>
      </c>
      <c r="F38" s="19">
        <f>SUM(Frumgögn!Q38:Q40)/3</f>
        <v>0</v>
      </c>
      <c r="G38" s="19">
        <f>SUM(Frumgögn!R38:R40)/3</f>
        <v>176</v>
      </c>
      <c r="H38" s="19">
        <f>SUM(Frumgögn!T38:T40)/3</f>
        <v>0</v>
      </c>
      <c r="I38" s="1" t="str">
        <f>Table4[[#This Row],[Ár]]-1&amp;" - "&amp;Table4[[#This Row],[Ár]]+1</f>
        <v>1998 - 2000</v>
      </c>
    </row>
    <row r="39" spans="2:9" x14ac:dyDescent="0.25">
      <c r="B39" s="12">
        <v>2000</v>
      </c>
      <c r="C39" s="19">
        <f>SUM(Frumgögn!N39:N41)/3</f>
        <v>85</v>
      </c>
      <c r="D39" s="19">
        <f>SUM(Frumgögn!O39:O41)/3</f>
        <v>911.33333333333337</v>
      </c>
      <c r="E39" s="19">
        <f>SUM(Frumgögn!P39:P41)/3</f>
        <v>0</v>
      </c>
      <c r="F39" s="19">
        <f>SUM(Frumgögn!Q39:Q41)/3</f>
        <v>0</v>
      </c>
      <c r="G39" s="19">
        <f>SUM(Frumgögn!R39:R41)/3</f>
        <v>124</v>
      </c>
      <c r="H39" s="19">
        <f>SUM(Frumgögn!T39:T41)/3</f>
        <v>0</v>
      </c>
      <c r="I39" s="1" t="str">
        <f>Table4[[#This Row],[Ár]]-1&amp;" - "&amp;Table4[[#This Row],[Ár]]+1</f>
        <v>1999 - 2001</v>
      </c>
    </row>
    <row r="40" spans="2:9" x14ac:dyDescent="0.25">
      <c r="B40" s="12">
        <v>2001</v>
      </c>
      <c r="C40" s="19">
        <f>SUM(Frumgögn!N40:N42)/3</f>
        <v>96.333333333333329</v>
      </c>
      <c r="D40" s="19">
        <f>SUM(Frumgögn!O40:O42)/3</f>
        <v>699</v>
      </c>
      <c r="E40" s="19">
        <f>SUM(Frumgögn!P40:P42)/3</f>
        <v>456</v>
      </c>
      <c r="F40" s="19">
        <f>SUM(Frumgögn!Q40:Q42)/3</f>
        <v>0</v>
      </c>
      <c r="G40" s="19">
        <f>SUM(Frumgögn!R40:R42)/3</f>
        <v>146.33333333333334</v>
      </c>
      <c r="H40" s="19">
        <f>SUM(Frumgögn!T40:T42)/3</f>
        <v>0</v>
      </c>
      <c r="I40" s="1" t="str">
        <f>Table4[[#This Row],[Ár]]-1&amp;" - "&amp;Table4[[#This Row],[Ár]]+1</f>
        <v>2000 - 2002</v>
      </c>
    </row>
    <row r="41" spans="2:9" x14ac:dyDescent="0.25">
      <c r="B41" s="12">
        <v>2002</v>
      </c>
      <c r="C41" s="19">
        <f>SUM(Frumgögn!N41:N43)/3</f>
        <v>66.333333333333329</v>
      </c>
      <c r="D41" s="19">
        <f>SUM(Frumgögn!O41:O43)/3</f>
        <v>170.33333333333334</v>
      </c>
      <c r="E41" s="19">
        <f>SUM(Frumgögn!P41:P43)/3</f>
        <v>993.66666666666663</v>
      </c>
      <c r="F41" s="19">
        <f>SUM(Frumgögn!Q41:Q43)/3</f>
        <v>0</v>
      </c>
      <c r="G41" s="19">
        <f>SUM(Frumgögn!R41:R43)/3</f>
        <v>151.66666666666666</v>
      </c>
      <c r="H41" s="19">
        <f>SUM(Frumgögn!T41:T43)/3</f>
        <v>0</v>
      </c>
      <c r="I41" s="1" t="str">
        <f>Table4[[#This Row],[Ár]]-1&amp;" - "&amp;Table4[[#This Row],[Ár]]+1</f>
        <v>2001 - 2003</v>
      </c>
    </row>
    <row r="42" spans="2:9" x14ac:dyDescent="0.25">
      <c r="B42" s="12">
        <v>2003</v>
      </c>
      <c r="C42" s="19">
        <f>SUM(Frumgögn!N42:N44)/3</f>
        <v>88</v>
      </c>
      <c r="D42" s="19">
        <f>SUM(Frumgögn!O42:O44)/3</f>
        <v>178.33333333333334</v>
      </c>
      <c r="E42" s="19">
        <f>SUM(Frumgögn!P42:P44)/3</f>
        <v>1660.3333333333333</v>
      </c>
      <c r="F42" s="19">
        <f>SUM(Frumgögn!Q42:Q44)/3</f>
        <v>0</v>
      </c>
      <c r="G42" s="19">
        <f>SUM(Frumgögn!R42:R44)/3</f>
        <v>221.33333333333334</v>
      </c>
      <c r="H42" s="19">
        <f>SUM(Frumgögn!T42:T44)/3</f>
        <v>0</v>
      </c>
      <c r="I42" s="1" t="str">
        <f>Table4[[#This Row],[Ár]]-1&amp;" - "&amp;Table4[[#This Row],[Ár]]+1</f>
        <v>2002 - 2004</v>
      </c>
    </row>
    <row r="43" spans="2:9" x14ac:dyDescent="0.25">
      <c r="B43" s="12">
        <v>2004</v>
      </c>
      <c r="C43" s="19">
        <f>SUM(Frumgögn!N43:N45)/3</f>
        <v>91</v>
      </c>
      <c r="D43" s="19">
        <f>SUM(Frumgögn!O43:O45)/3</f>
        <v>128.66666666666666</v>
      </c>
      <c r="E43" s="19">
        <f>SUM(Frumgögn!P43:P45)/3</f>
        <v>1779</v>
      </c>
      <c r="F43" s="19">
        <f>SUM(Frumgögn!Q43:Q45)/3</f>
        <v>0</v>
      </c>
      <c r="G43" s="19">
        <f>SUM(Frumgögn!R43:R45)/3</f>
        <v>214</v>
      </c>
      <c r="H43" s="19">
        <f>SUM(Frumgögn!T43:T45)/3</f>
        <v>0</v>
      </c>
      <c r="I43" s="1" t="str">
        <f>Table4[[#This Row],[Ár]]-1&amp;" - "&amp;Table4[[#This Row],[Ár]]+1</f>
        <v>2003 - 2005</v>
      </c>
    </row>
    <row r="44" spans="2:9" x14ac:dyDescent="0.25">
      <c r="B44" s="12">
        <v>2005</v>
      </c>
      <c r="C44" s="19">
        <f>SUM(Frumgögn!N44:N46)/3</f>
        <v>105.66666666666667</v>
      </c>
      <c r="D44" s="19">
        <f>SUM(Frumgögn!O44:O46)/3</f>
        <v>285.66666666666669</v>
      </c>
      <c r="E44" s="19">
        <f>SUM(Frumgögn!P44:P46)/3</f>
        <v>1950</v>
      </c>
      <c r="F44" s="19">
        <f>SUM(Frumgögn!Q44:Q46)/3</f>
        <v>0</v>
      </c>
      <c r="G44" s="19">
        <f>SUM(Frumgögn!R44:R46)/3</f>
        <v>233</v>
      </c>
      <c r="H44" s="19">
        <f>SUM(Frumgögn!T44:T46)/3</f>
        <v>0</v>
      </c>
      <c r="I44" s="1" t="str">
        <f>Table4[[#This Row],[Ár]]-1&amp;" - "&amp;Table4[[#This Row],[Ár]]+1</f>
        <v>2004 - 2006</v>
      </c>
    </row>
    <row r="45" spans="2:9" x14ac:dyDescent="0.25">
      <c r="B45" s="12">
        <v>2006</v>
      </c>
      <c r="C45" s="19">
        <f>SUM(Frumgögn!N45:N47)/3</f>
        <v>89.666666666666671</v>
      </c>
      <c r="D45" s="19">
        <f>SUM(Frumgögn!O45:O47)/3</f>
        <v>278.33333333333331</v>
      </c>
      <c r="E45" s="19">
        <f>SUM(Frumgögn!P45:P47)/3</f>
        <v>2124.6666666666665</v>
      </c>
      <c r="F45" s="19">
        <f>SUM(Frumgögn!Q45:Q47)/3</f>
        <v>0</v>
      </c>
      <c r="G45" s="19">
        <f>SUM(Frumgögn!R45:R47)/3</f>
        <v>249</v>
      </c>
      <c r="H45" s="19">
        <f>SUM(Frumgögn!T45:T47)/3</f>
        <v>122.66666666666667</v>
      </c>
      <c r="I45" s="1" t="str">
        <f>Table4[[#This Row],[Ár]]-1&amp;" - "&amp;Table4[[#This Row],[Ár]]+1</f>
        <v>2005 - 2007</v>
      </c>
    </row>
    <row r="46" spans="2:9" x14ac:dyDescent="0.25">
      <c r="B46" s="12">
        <v>2007</v>
      </c>
      <c r="C46" s="19">
        <f>SUM(Frumgögn!N46:N48)/3</f>
        <v>34.666666666666664</v>
      </c>
      <c r="D46" s="19">
        <f>SUM(Frumgögn!O46:O48)/3</f>
        <v>168</v>
      </c>
      <c r="E46" s="19">
        <f>SUM(Frumgögn!P46:P48)/3</f>
        <v>2314.3333333333335</v>
      </c>
      <c r="F46" s="19">
        <f>SUM(Frumgögn!Q46:Q48)/3</f>
        <v>0</v>
      </c>
      <c r="G46" s="19">
        <f>SUM(Frumgögn!R46:R48)/3</f>
        <v>248.33333333333334</v>
      </c>
      <c r="H46" s="19">
        <f>SUM(Frumgögn!T46:T48)/3</f>
        <v>265.33333333333331</v>
      </c>
      <c r="I46" s="1" t="str">
        <f>Table4[[#This Row],[Ár]]-1&amp;" - "&amp;Table4[[#This Row],[Ár]]+1</f>
        <v>2006 - 2008</v>
      </c>
    </row>
    <row r="47" spans="2:9" x14ac:dyDescent="0.25">
      <c r="B47" s="12">
        <v>2008</v>
      </c>
      <c r="C47" s="19">
        <f>SUM(Frumgögn!N47:N49)/3</f>
        <v>83.666666666666671</v>
      </c>
      <c r="D47" s="19">
        <f>SUM(Frumgögn!O47:O49)/3</f>
        <v>97.333333333333329</v>
      </c>
      <c r="E47" s="19">
        <f>SUM(Frumgögn!P47:P49)/3</f>
        <v>1978.6666666666667</v>
      </c>
      <c r="F47" s="19">
        <f>SUM(Frumgögn!Q47:Q49)/3</f>
        <v>0</v>
      </c>
      <c r="G47" s="19">
        <f>SUM(Frumgögn!R47:R49)/3</f>
        <v>332</v>
      </c>
      <c r="H47" s="19">
        <f>SUM(Frumgögn!T47:T49)/3</f>
        <v>319</v>
      </c>
      <c r="I47" s="1" t="str">
        <f>Table4[[#This Row],[Ár]]-1&amp;" - "&amp;Table4[[#This Row],[Ár]]+1</f>
        <v>2007 - 2009</v>
      </c>
    </row>
    <row r="48" spans="2:9" x14ac:dyDescent="0.25">
      <c r="B48" s="12">
        <v>2009</v>
      </c>
      <c r="C48" s="19">
        <f>SUM(Frumgögn!N48:N50)/3</f>
        <v>102.33333333333333</v>
      </c>
      <c r="D48" s="19">
        <f>SUM(Frumgögn!O48:O50)/3</f>
        <v>172</v>
      </c>
      <c r="E48" s="19">
        <f>SUM(Frumgögn!P48:P50)/3</f>
        <v>1527</v>
      </c>
      <c r="F48" s="19">
        <f>SUM(Frumgögn!Q48:Q50)/3</f>
        <v>0</v>
      </c>
      <c r="G48" s="19">
        <f>SUM(Frumgögn!R48:R50)/3</f>
        <v>332.33333333333331</v>
      </c>
      <c r="H48" s="19">
        <f>SUM(Frumgögn!T48:T50)/3</f>
        <v>360.33333333333331</v>
      </c>
      <c r="I48" s="1" t="str">
        <f>Table4[[#This Row],[Ár]]-1&amp;" - "&amp;Table4[[#This Row],[Ár]]+1</f>
        <v>2008 - 2010</v>
      </c>
    </row>
    <row r="49" spans="2:9" x14ac:dyDescent="0.25">
      <c r="B49" s="12">
        <v>2010</v>
      </c>
      <c r="C49" s="19">
        <f>SUM(Frumgögn!N49:N51)/3</f>
        <v>182</v>
      </c>
      <c r="D49" s="19">
        <f>SUM(Frumgögn!O49:O51)/3</f>
        <v>287</v>
      </c>
      <c r="E49" s="19">
        <f>SUM(Frumgögn!P49:P51)/3</f>
        <v>762.66666666666663</v>
      </c>
      <c r="F49" s="19">
        <f>SUM(Frumgögn!Q49:Q51)/3</f>
        <v>69</v>
      </c>
      <c r="G49" s="19">
        <f>SUM(Frumgögn!R49:R51)/3</f>
        <v>284</v>
      </c>
      <c r="H49" s="19">
        <f>SUM(Frumgögn!T49:T51)/3</f>
        <v>450.33333333333331</v>
      </c>
      <c r="I49" s="1" t="str">
        <f>Table4[[#This Row],[Ár]]-1&amp;" - "&amp;Table4[[#This Row],[Ár]]+1</f>
        <v>2009 - 2011</v>
      </c>
    </row>
    <row r="50" spans="2:9" x14ac:dyDescent="0.25">
      <c r="B50" s="12">
        <v>2011</v>
      </c>
      <c r="C50" s="19">
        <f>SUM(Frumgögn!N50:N52)/3</f>
        <v>340.66666666666669</v>
      </c>
      <c r="D50" s="19">
        <f>SUM(Frumgögn!O50:O52)/3</f>
        <v>294.33333333333331</v>
      </c>
      <c r="E50" s="19">
        <f>SUM(Frumgögn!P50:P52)/3</f>
        <v>389.66666666666669</v>
      </c>
      <c r="F50" s="19">
        <f>SUM(Frumgögn!Q50:Q52)/3</f>
        <v>228.33333333333334</v>
      </c>
      <c r="G50" s="19">
        <f>SUM(Frumgögn!R50:R52)/3</f>
        <v>182</v>
      </c>
      <c r="H50" s="19">
        <f>SUM(Frumgögn!T50:T52)/3</f>
        <v>609.66666666666663</v>
      </c>
      <c r="I50" s="1" t="str">
        <f>Table4[[#This Row],[Ár]]-1&amp;" - "&amp;Table4[[#This Row],[Ár]]+1</f>
        <v>2010 - 2012</v>
      </c>
    </row>
    <row r="51" spans="2:9" x14ac:dyDescent="0.25">
      <c r="B51" s="12">
        <v>2012</v>
      </c>
      <c r="C51" s="19">
        <f>SUM(Frumgögn!N51:N53)/3</f>
        <v>423</v>
      </c>
      <c r="D51" s="19">
        <f>SUM(Frumgögn!O51:O53)/3</f>
        <v>342.66666666666669</v>
      </c>
      <c r="E51" s="19">
        <f>SUM(Frumgögn!P51:P53)/3</f>
        <v>0</v>
      </c>
      <c r="F51" s="19">
        <f>SUM(Frumgögn!Q51:Q53)/3</f>
        <v>497</v>
      </c>
      <c r="G51" s="19">
        <f>SUM(Frumgögn!R51:R53)/3</f>
        <v>109</v>
      </c>
      <c r="H51" s="19">
        <f>SUM(Frumgögn!T51:T53)/3</f>
        <v>724.33333333333337</v>
      </c>
      <c r="I51" s="1" t="str">
        <f>Table4[[#This Row],[Ár]]-1&amp;" - "&amp;Table4[[#This Row],[Ár]]+1</f>
        <v>2011 - 2013</v>
      </c>
    </row>
    <row r="52" spans="2:9" x14ac:dyDescent="0.25">
      <c r="B52" s="12">
        <v>2013</v>
      </c>
      <c r="C52" s="19">
        <f>SUM(Frumgögn!N52:N54)/3</f>
        <v>426</v>
      </c>
      <c r="D52" s="19">
        <f>SUM(Frumgögn!O52:O54)/3</f>
        <v>403.66666666666669</v>
      </c>
      <c r="E52" s="19">
        <f>SUM(Frumgögn!P52:P54)/3</f>
        <v>0</v>
      </c>
      <c r="F52" s="19">
        <f>SUM(Frumgögn!Q52:Q54)/3</f>
        <v>558.66666666666663</v>
      </c>
      <c r="G52" s="19">
        <f>SUM(Frumgögn!R52:R54)/3</f>
        <v>103.66666666666667</v>
      </c>
      <c r="H52" s="19">
        <f>SUM(Frumgögn!T52:T54)/3</f>
        <v>846.66666666666663</v>
      </c>
      <c r="I52" s="1" t="str">
        <f>Table4[[#This Row],[Ár]]-1&amp;" - "&amp;Table4[[#This Row],[Ár]]+1</f>
        <v>2012 - 2014</v>
      </c>
    </row>
    <row r="53" spans="2:9" x14ac:dyDescent="0.25">
      <c r="B53" s="9">
        <v>2014</v>
      </c>
      <c r="C53" s="19">
        <f>SUM(Frumgögn!N53:N55)/3</f>
        <v>290</v>
      </c>
      <c r="D53" s="19">
        <f>SUM(Frumgögn!O53:O55)/3</f>
        <v>462</v>
      </c>
      <c r="E53" s="19">
        <f>SUM(Frumgögn!P53:P55)/3</f>
        <v>0</v>
      </c>
      <c r="F53" s="19">
        <f>SUM(Frumgögn!Q53:Q55)/3</f>
        <v>702.66666666666663</v>
      </c>
      <c r="G53" s="19">
        <f>SUM(Frumgögn!R53:R55)/3</f>
        <v>25</v>
      </c>
      <c r="H53" s="19">
        <f>SUM(Frumgögn!T53:T55)/3</f>
        <v>1008.6666666666666</v>
      </c>
      <c r="I53" s="1" t="str">
        <f>Table4[[#This Row],[Ár]]-1&amp;" - "&amp;Table4[[#This Row],[Ár]]+1</f>
        <v>2013 - 2015</v>
      </c>
    </row>
    <row r="54" spans="2:9" x14ac:dyDescent="0.25">
      <c r="B54" s="9">
        <v>2015</v>
      </c>
      <c r="C54" s="19">
        <f>SUM(Frumgögn!N54:N56)/3</f>
        <v>326</v>
      </c>
      <c r="D54" s="19">
        <f>SUM(Frumgögn!O54:O56)/3</f>
        <v>572.33333333333337</v>
      </c>
      <c r="E54" s="19">
        <f>SUM(Frumgögn!P54:P56)/3</f>
        <v>0</v>
      </c>
      <c r="F54" s="19">
        <f>SUM(Frumgögn!Q54:Q56)/3</f>
        <v>508.33333333333331</v>
      </c>
      <c r="G54" s="19">
        <f>SUM(Frumgögn!R54:R56)/3</f>
        <v>20.666666666666668</v>
      </c>
      <c r="H54" s="19">
        <f>SUM(Frumgögn!T54:T56)/3</f>
        <v>1138.3333333333333</v>
      </c>
      <c r="I54" s="1" t="str">
        <f>Table4[[#This Row],[Ár]]-1&amp;" - "&amp;Table4[[#This Row],[Ár]]+1</f>
        <v>2014 - 2016</v>
      </c>
    </row>
    <row r="55" spans="2:9" x14ac:dyDescent="0.25">
      <c r="B55" s="12">
        <v>2016</v>
      </c>
      <c r="C55" s="19">
        <f>SUM(Frumgögn!N55:N57)/3</f>
        <v>249.66666666666666</v>
      </c>
      <c r="D55" s="19">
        <f>SUM(Frumgögn!O55:O57)/3</f>
        <v>859</v>
      </c>
      <c r="E55" s="19">
        <f>SUM(Frumgögn!P55:P57)/3</f>
        <v>0</v>
      </c>
      <c r="F55" s="19">
        <f>SUM(Frumgögn!Q55:Q57)/3</f>
        <v>542</v>
      </c>
      <c r="G55" s="19">
        <f>SUM(Frumgögn!R55:R57)/3</f>
        <v>15.333333333333334</v>
      </c>
      <c r="H55" s="19">
        <f>SUM(Frumgögn!T55:T57)/3</f>
        <v>1191.6666666666667</v>
      </c>
      <c r="I55" s="1" t="str">
        <f>Table4[[#This Row],[Ár]]-1&amp;" - "&amp;Table4[[#This Row],[Ár]]+1</f>
        <v>2015 - 2017</v>
      </c>
    </row>
    <row r="56" spans="2:9" x14ac:dyDescent="0.25">
      <c r="B56" s="12">
        <v>2017</v>
      </c>
      <c r="C56" s="19">
        <f>SUM(Frumgögn!N56:N58)/3</f>
        <v>197.33333333333334</v>
      </c>
      <c r="D56" s="19">
        <f>SUM(Frumgögn!O56:O58)/3</f>
        <v>1077.6666666666667</v>
      </c>
      <c r="E56" s="19">
        <f>SUM(Frumgögn!P56:P58)/3</f>
        <v>0</v>
      </c>
      <c r="F56" s="19">
        <f>SUM(Frumgögn!Q56:Q58)/3</f>
        <v>297</v>
      </c>
      <c r="G56" s="19">
        <f>SUM(Frumgögn!R56:R58)/3</f>
        <v>23.666666666666668</v>
      </c>
      <c r="H56" s="19">
        <f>SUM(Frumgögn!T56:T58)/3</f>
        <v>1231.6666666666667</v>
      </c>
      <c r="I56" s="1" t="str">
        <f>Table4[[#This Row],[Ár]]-1&amp;" - "&amp;Table4[[#This Row],[Ár]]+1</f>
        <v>2016 - 2018</v>
      </c>
    </row>
    <row r="57" spans="2:9" x14ac:dyDescent="0.25">
      <c r="B57" s="12">
        <v>2018</v>
      </c>
      <c r="C57" s="19">
        <f>SUM(Frumgögn!N57:N59)/3</f>
        <v>140.66666666666666</v>
      </c>
      <c r="D57" s="19">
        <f>SUM(Frumgögn!O57:O59)/3</f>
        <v>1159</v>
      </c>
      <c r="E57" s="19">
        <f>SUM(Frumgögn!P57:P59)/3</f>
        <v>6</v>
      </c>
      <c r="F57" s="19">
        <f>SUM(Frumgögn!Q57:Q59)/3</f>
        <v>260</v>
      </c>
      <c r="G57" s="19">
        <f>SUM(Frumgögn!R57:R59)/3</f>
        <v>22.666666666666668</v>
      </c>
      <c r="H57" s="19">
        <f>SUM(Frumgögn!T57:T59)/3</f>
        <v>1204.3333333333333</v>
      </c>
      <c r="I57" s="1" t="str">
        <f>Table4[[#This Row],[Ár]]-1&amp;" - "&amp;Table4[[#This Row],[Ár]]+1</f>
        <v>2017 - 2019</v>
      </c>
    </row>
    <row r="58" spans="2:9" x14ac:dyDescent="0.25">
      <c r="B58" s="12">
        <v>2019</v>
      </c>
      <c r="C58" s="19">
        <f>SUM(Frumgögn!O58:O60)/3</f>
        <v>686</v>
      </c>
      <c r="D58" s="19">
        <f>SUM(Frumgögn!P58:P60)/3</f>
        <v>6</v>
      </c>
      <c r="E58" s="19">
        <f>SUM(Frumgögn!Q58:Q60)/3</f>
        <v>95.666666666666671</v>
      </c>
      <c r="F58" s="19">
        <f>SUM(Frumgögn!R58:R60)/3</f>
        <v>16</v>
      </c>
      <c r="G58" s="19">
        <f>SUM(Frumgögn!S58:S60)/3</f>
        <v>0</v>
      </c>
      <c r="H58" s="19">
        <f>SUM(Frumgögn!U58:U60)/3</f>
        <v>1720.3333333333333</v>
      </c>
      <c r="I58" s="1" t="str">
        <f>Table4[[#This Row],[Ár]]-1&amp;" - "&amp;Table4[[#This Row],[Ár]]+1</f>
        <v>2018 - 2020</v>
      </c>
    </row>
    <row r="59" spans="2:9" x14ac:dyDescent="0.25">
      <c r="B59"/>
    </row>
    <row r="60" spans="2:9" x14ac:dyDescent="0.25">
      <c r="B60"/>
      <c r="C60"/>
      <c r="D60"/>
      <c r="E60"/>
      <c r="F60"/>
      <c r="G60"/>
      <c r="H60"/>
    </row>
    <row r="61" spans="2:9" x14ac:dyDescent="0.25">
      <c r="B61"/>
      <c r="C61"/>
      <c r="D61"/>
      <c r="E61"/>
      <c r="F61"/>
      <c r="G61"/>
      <c r="H6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"/>
  <sheetViews>
    <sheetView zoomScaleNormal="100" workbookViewId="0">
      <selection activeCell="Z20" sqref="Z20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tr">
        <f>Frumgögn!A1</f>
        <v>2.5.1 - Hreindýr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Frumgögn!A1</f>
        <v>2.5.1 - Hreindýr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  <c r="P3" s="3" t="s">
        <v>92</v>
      </c>
    </row>
    <row r="4" spans="1:26" ht="15" customHeight="1" x14ac:dyDescent="0.25"/>
    <row r="5" spans="1:26" ht="15" customHeight="1" x14ac:dyDescent="0.25"/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DC0DC-8068-4639-BD44-39ACA79E1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2020-04-30T14:44:38Z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