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Sjálfbærniverkefni/Vefur/3.1.2/"/>
    </mc:Choice>
  </mc:AlternateContent>
  <xr:revisionPtr revIDLastSave="9" documentId="8_{F69BA5F7-B42A-4765-A4F2-0D37DDA1DE96}" xr6:coauthVersionLast="44" xr6:coauthVersionMax="44" xr10:uidLastSave="{FCD9C529-B022-4E24-A99B-DBF2DB43B05D}"/>
  <bookViews>
    <workbookView xWindow="-31200" yWindow="5835" windowWidth="28800" windowHeight="15255" xr2:uid="{4466F6E5-4E41-4A17-95E8-0978B9063FF1}"/>
  </bookViews>
  <sheets>
    <sheet name="Vísitala neysluverðs" sheetId="22" r:id="rId1"/>
    <sheet name="Fjöldi kaupsamninga" sheetId="18" r:id="rId2"/>
    <sheet name="Þróun fasteignaverðs" sheetId="11" r:id="rId3"/>
    <sheet name="2018" sheetId="21" r:id="rId4"/>
    <sheet name="2017" sheetId="20" r:id="rId5"/>
    <sheet name="2016" sheetId="19" r:id="rId6"/>
    <sheet name="2015" sheetId="17" r:id="rId7"/>
    <sheet name="2014" sheetId="16" r:id="rId8"/>
    <sheet name="2013" sheetId="15" r:id="rId9"/>
    <sheet name="2012" sheetId="14" r:id="rId10"/>
    <sheet name="2011" sheetId="12" r:id="rId11"/>
    <sheet name="2010" sheetId="10" r:id="rId12"/>
    <sheet name="2009" sheetId="1" r:id="rId13"/>
    <sheet name="2008" sheetId="2" r:id="rId14"/>
    <sheet name="2007" sheetId="3" r:id="rId15"/>
    <sheet name="2006" sheetId="4" r:id="rId16"/>
    <sheet name="2005" sheetId="5" r:id="rId17"/>
    <sheet name="2004" sheetId="9" r:id="rId18"/>
    <sheet name="2003" sheetId="6" r:id="rId19"/>
    <sheet name="2002" sheetId="7" r:id="rId20"/>
    <sheet name="2001" sheetId="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1" l="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B21" i="11"/>
  <c r="B20" i="11"/>
  <c r="B19" i="11"/>
  <c r="B18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5" i="18" l="1"/>
  <c r="S14" i="18"/>
  <c r="S13" i="18"/>
  <c r="R12" i="18"/>
  <c r="S12" i="18"/>
  <c r="S6" i="18"/>
  <c r="S5" i="18"/>
  <c r="S4" i="18"/>
  <c r="S3" i="18"/>
  <c r="U16" i="21"/>
  <c r="U15" i="21"/>
  <c r="U14" i="21"/>
  <c r="U13" i="21"/>
  <c r="U8" i="21"/>
  <c r="U7" i="21"/>
  <c r="S6" i="11" s="1"/>
  <c r="S12" i="11" s="1"/>
  <c r="U6" i="21"/>
  <c r="U5" i="21"/>
  <c r="S4" i="11" s="1"/>
  <c r="S10" i="11" s="1"/>
  <c r="S5" i="11"/>
  <c r="S11" i="11" s="1"/>
  <c r="S7" i="11"/>
  <c r="S13" i="11" s="1"/>
  <c r="U23" i="21"/>
  <c r="U22" i="21"/>
  <c r="U21" i="21"/>
  <c r="U20" i="21"/>
  <c r="V16" i="21"/>
  <c r="V15" i="21"/>
  <c r="V14" i="21"/>
  <c r="V13" i="21"/>
  <c r="Q6" i="18" l="1"/>
  <c r="S23" i="19"/>
  <c r="Q5" i="18" s="1"/>
  <c r="S24" i="19"/>
  <c r="S22" i="19"/>
  <c r="Q4" i="18" s="1"/>
  <c r="S21" i="19"/>
  <c r="Q3" i="18" s="1"/>
  <c r="C82" i="20"/>
  <c r="D82" i="20"/>
  <c r="E82" i="20"/>
  <c r="F82" i="20"/>
  <c r="G82" i="20"/>
  <c r="H82" i="20"/>
  <c r="I82" i="20"/>
  <c r="J82" i="20"/>
  <c r="K82" i="20"/>
  <c r="L82" i="20"/>
  <c r="M82" i="20"/>
  <c r="N82" i="20"/>
  <c r="O82" i="20"/>
  <c r="P82" i="20"/>
  <c r="Q82" i="20"/>
  <c r="C71" i="20"/>
  <c r="S24" i="20" s="1"/>
  <c r="R6" i="18" s="1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C17" i="20"/>
  <c r="S23" i="20" s="1"/>
  <c r="R5" i="18" s="1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B82" i="20"/>
  <c r="B71" i="20"/>
  <c r="B56" i="20"/>
  <c r="B47" i="20"/>
  <c r="B36" i="20"/>
  <c r="B24" i="20"/>
  <c r="B17" i="20"/>
  <c r="C8" i="20"/>
  <c r="S22" i="20" s="1"/>
  <c r="R4" i="18" s="1"/>
  <c r="D8" i="20"/>
  <c r="D6" i="20" s="1"/>
  <c r="E8" i="20"/>
  <c r="E6" i="20" s="1"/>
  <c r="F8" i="20"/>
  <c r="F6" i="20" s="1"/>
  <c r="G8" i="20"/>
  <c r="G6" i="20" s="1"/>
  <c r="H8" i="20"/>
  <c r="H6" i="20" s="1"/>
  <c r="I8" i="20"/>
  <c r="I6" i="20" s="1"/>
  <c r="J8" i="20"/>
  <c r="J6" i="20" s="1"/>
  <c r="K8" i="20"/>
  <c r="K6" i="20" s="1"/>
  <c r="L8" i="20"/>
  <c r="L6" i="20" s="1"/>
  <c r="M8" i="20"/>
  <c r="M6" i="20" s="1"/>
  <c r="N8" i="20"/>
  <c r="N6" i="20" s="1"/>
  <c r="O8" i="20"/>
  <c r="O6" i="20" s="1"/>
  <c r="P8" i="20"/>
  <c r="P6" i="20" s="1"/>
  <c r="Q8" i="20"/>
  <c r="Q6" i="20" s="1"/>
  <c r="B8" i="20"/>
  <c r="S7" i="20" s="1"/>
  <c r="R5" i="11" s="1"/>
  <c r="R11" i="11" s="1"/>
  <c r="P82" i="19"/>
  <c r="N82" i="19"/>
  <c r="P71" i="19"/>
  <c r="N71" i="19"/>
  <c r="P56" i="19"/>
  <c r="N56" i="19"/>
  <c r="P47" i="19"/>
  <c r="N47" i="19"/>
  <c r="P36" i="19"/>
  <c r="N36" i="19"/>
  <c r="P24" i="19"/>
  <c r="N24" i="19"/>
  <c r="P17" i="19"/>
  <c r="N17" i="19"/>
  <c r="P6" i="19"/>
  <c r="L82" i="19"/>
  <c r="L71" i="19"/>
  <c r="L56" i="19"/>
  <c r="L47" i="19"/>
  <c r="L36" i="19"/>
  <c r="L24" i="19"/>
  <c r="L17" i="19"/>
  <c r="J82" i="19"/>
  <c r="J71" i="19"/>
  <c r="J56" i="19"/>
  <c r="J47" i="19"/>
  <c r="J36" i="19"/>
  <c r="J24" i="19"/>
  <c r="J17" i="19"/>
  <c r="H82" i="19"/>
  <c r="H71" i="19"/>
  <c r="H56" i="19"/>
  <c r="H47" i="19"/>
  <c r="H36" i="19"/>
  <c r="H24" i="19"/>
  <c r="H17" i="19"/>
  <c r="H8" i="19"/>
  <c r="H6" i="19" s="1"/>
  <c r="F82" i="19"/>
  <c r="F71" i="19"/>
  <c r="F56" i="19"/>
  <c r="F47" i="19"/>
  <c r="F36" i="19"/>
  <c r="F24" i="19"/>
  <c r="F17" i="19"/>
  <c r="F8" i="19"/>
  <c r="F6" i="19" s="1"/>
  <c r="D8" i="19"/>
  <c r="D6" i="19" s="1"/>
  <c r="D17" i="19"/>
  <c r="D24" i="19"/>
  <c r="D36" i="19"/>
  <c r="D47" i="19"/>
  <c r="D56" i="19"/>
  <c r="D71" i="19"/>
  <c r="S17" i="19" s="1"/>
  <c r="D82" i="19"/>
  <c r="B82" i="19"/>
  <c r="B71" i="19"/>
  <c r="B56" i="19"/>
  <c r="B47" i="19"/>
  <c r="B36" i="19"/>
  <c r="B24" i="19"/>
  <c r="B17" i="19"/>
  <c r="B8" i="19"/>
  <c r="B6" i="19" s="1"/>
  <c r="S9" i="20"/>
  <c r="R7" i="11" s="1"/>
  <c r="R13" i="11" s="1"/>
  <c r="T17" i="20"/>
  <c r="T16" i="20"/>
  <c r="T15" i="20"/>
  <c r="T14" i="20"/>
  <c r="T17" i="19"/>
  <c r="T16" i="19"/>
  <c r="T15" i="19"/>
  <c r="T14" i="19"/>
  <c r="S9" i="19"/>
  <c r="Q7" i="11" s="1"/>
  <c r="Q13" i="11" s="1"/>
  <c r="S7" i="19"/>
  <c r="Q5" i="11" s="1"/>
  <c r="Q11" i="11" s="1"/>
  <c r="S17" i="20" l="1"/>
  <c r="S16" i="19"/>
  <c r="C6" i="20"/>
  <c r="S21" i="20" s="1"/>
  <c r="R3" i="18" s="1"/>
  <c r="S15" i="20"/>
  <c r="S16" i="20"/>
  <c r="B6" i="20"/>
  <c r="S6" i="20" s="1"/>
  <c r="R4" i="11" s="1"/>
  <c r="R10" i="11" s="1"/>
  <c r="S8" i="20"/>
  <c r="R6" i="11" s="1"/>
  <c r="R12" i="11" s="1"/>
  <c r="N6" i="19"/>
  <c r="L6" i="19"/>
  <c r="J6" i="19"/>
  <c r="S8" i="19"/>
  <c r="Q6" i="11" s="1"/>
  <c r="Q12" i="11" s="1"/>
  <c r="S14" i="20"/>
  <c r="S15" i="19"/>
  <c r="S6" i="19"/>
  <c r="Q4" i="11" s="1"/>
  <c r="Q10" i="11" s="1"/>
  <c r="S15" i="10"/>
  <c r="S14" i="10"/>
  <c r="S17" i="10"/>
  <c r="S16" i="10"/>
  <c r="T17" i="12"/>
  <c r="T16" i="12"/>
  <c r="T15" i="12"/>
  <c r="T14" i="12"/>
  <c r="T17" i="14"/>
  <c r="T16" i="14"/>
  <c r="T15" i="14"/>
  <c r="T14" i="14"/>
  <c r="T17" i="15"/>
  <c r="S17" i="15"/>
  <c r="T16" i="15"/>
  <c r="S16" i="15"/>
  <c r="T15" i="15"/>
  <c r="S15" i="15"/>
  <c r="T14" i="15"/>
  <c r="S14" i="15"/>
  <c r="T17" i="16"/>
  <c r="T16" i="16"/>
  <c r="T15" i="16"/>
  <c r="T14" i="16"/>
  <c r="T14" i="17"/>
  <c r="T22" i="17" s="1"/>
  <c r="T15" i="17"/>
  <c r="T23" i="17" s="1"/>
  <c r="T16" i="17"/>
  <c r="T24" i="17" s="1"/>
  <c r="T17" i="17"/>
  <c r="T25" i="17" s="1"/>
  <c r="M7" i="2"/>
  <c r="M6" i="2"/>
  <c r="M7" i="1"/>
  <c r="M6" i="1"/>
  <c r="M7" i="10"/>
  <c r="M6" i="10"/>
  <c r="S9" i="15"/>
  <c r="S8" i="15"/>
  <c r="S7" i="15"/>
  <c r="S6" i="15"/>
  <c r="J11" i="18" l="1"/>
  <c r="I11" i="18" s="1"/>
  <c r="H11" i="18" s="1"/>
  <c r="G11" i="18" s="1"/>
  <c r="F11" i="18" s="1"/>
  <c r="E11" i="18" s="1"/>
  <c r="D11" i="18" s="1"/>
  <c r="C11" i="18" s="1"/>
  <c r="B11" i="18" s="1"/>
  <c r="O6" i="18"/>
  <c r="N6" i="18"/>
  <c r="K6" i="18"/>
  <c r="J6" i="18"/>
  <c r="I6" i="18"/>
  <c r="H6" i="18"/>
  <c r="G6" i="18"/>
  <c r="F6" i="18"/>
  <c r="E6" i="18"/>
  <c r="D6" i="18"/>
  <c r="C6" i="18"/>
  <c r="C15" i="18" s="1"/>
  <c r="B6" i="18"/>
  <c r="N5" i="18"/>
  <c r="K5" i="18"/>
  <c r="J5" i="18"/>
  <c r="I5" i="18"/>
  <c r="H5" i="18"/>
  <c r="G5" i="18"/>
  <c r="F5" i="18"/>
  <c r="E5" i="18"/>
  <c r="D5" i="18"/>
  <c r="C5" i="18"/>
  <c r="B5" i="18"/>
  <c r="N4" i="18"/>
  <c r="K4" i="18"/>
  <c r="J4" i="18"/>
  <c r="I4" i="18"/>
  <c r="H4" i="18"/>
  <c r="G4" i="18"/>
  <c r="F4" i="18"/>
  <c r="E4" i="18"/>
  <c r="D4" i="18"/>
  <c r="C4" i="18"/>
  <c r="B4" i="18"/>
  <c r="N3" i="18"/>
  <c r="K3" i="18"/>
  <c r="J3" i="18"/>
  <c r="I3" i="18"/>
  <c r="H3" i="18"/>
  <c r="G3" i="18"/>
  <c r="F3" i="18"/>
  <c r="E3" i="18"/>
  <c r="E12" i="18" s="1"/>
  <c r="D3" i="18"/>
  <c r="C3" i="18"/>
  <c r="B3" i="18"/>
  <c r="J2" i="18"/>
  <c r="I2" i="18" s="1"/>
  <c r="H2" i="18" s="1"/>
  <c r="G2" i="18" s="1"/>
  <c r="F2" i="18" s="1"/>
  <c r="E2" i="18" s="1"/>
  <c r="D2" i="18" s="1"/>
  <c r="C2" i="18" s="1"/>
  <c r="B2" i="18" s="1"/>
  <c r="R14" i="18" l="1"/>
  <c r="Q14" i="18"/>
  <c r="I12" i="18"/>
  <c r="R13" i="18"/>
  <c r="Q13" i="18"/>
  <c r="Q12" i="18"/>
  <c r="Q15" i="18"/>
  <c r="R15" i="18"/>
  <c r="C14" i="18"/>
  <c r="G14" i="18"/>
  <c r="K14" i="18"/>
  <c r="D15" i="18"/>
  <c r="H15" i="18"/>
  <c r="D14" i="18"/>
  <c r="H14" i="18"/>
  <c r="E15" i="18"/>
  <c r="I15" i="18"/>
  <c r="F13" i="18"/>
  <c r="J13" i="18"/>
  <c r="N13" i="18"/>
  <c r="B7" i="18"/>
  <c r="J7" i="18"/>
  <c r="C13" i="18"/>
  <c r="K13" i="18"/>
  <c r="C12" i="18"/>
  <c r="G12" i="18"/>
  <c r="K12" i="18"/>
  <c r="D13" i="18"/>
  <c r="H13" i="18"/>
  <c r="E14" i="18"/>
  <c r="I14" i="18"/>
  <c r="F15" i="18"/>
  <c r="J15" i="18"/>
  <c r="N15" i="18"/>
  <c r="F7" i="18"/>
  <c r="N12" i="18"/>
  <c r="G13" i="18"/>
  <c r="D12" i="18"/>
  <c r="H12" i="18"/>
  <c r="E13" i="18"/>
  <c r="I13" i="18"/>
  <c r="F14" i="18"/>
  <c r="J14" i="18"/>
  <c r="N14" i="18"/>
  <c r="G15" i="18"/>
  <c r="K15" i="18"/>
  <c r="O15" i="18"/>
  <c r="C7" i="18"/>
  <c r="G7" i="18"/>
  <c r="K7" i="18"/>
  <c r="N7" i="18"/>
  <c r="B12" i="18"/>
  <c r="F12" i="18"/>
  <c r="J12" i="18"/>
  <c r="B13" i="18"/>
  <c r="B14" i="18"/>
  <c r="B15" i="18"/>
  <c r="D7" i="18"/>
  <c r="H7" i="18"/>
  <c r="E7" i="18"/>
  <c r="I7" i="18"/>
  <c r="M8" i="8"/>
  <c r="M7" i="8"/>
  <c r="M6" i="8"/>
  <c r="M9" i="7"/>
  <c r="M8" i="7"/>
  <c r="M7" i="7"/>
  <c r="M6" i="7"/>
  <c r="M9" i="6"/>
  <c r="M8" i="6"/>
  <c r="M7" i="6"/>
  <c r="M6" i="6"/>
  <c r="M9" i="9"/>
  <c r="M8" i="9"/>
  <c r="M7" i="9"/>
  <c r="M6" i="9"/>
  <c r="M9" i="5"/>
  <c r="M8" i="5"/>
  <c r="M7" i="5"/>
  <c r="M6" i="5"/>
  <c r="M9" i="4"/>
  <c r="M8" i="4"/>
  <c r="M7" i="4"/>
  <c r="M6" i="4"/>
  <c r="M9" i="3"/>
  <c r="M8" i="3"/>
  <c r="M7" i="3"/>
  <c r="M6" i="3"/>
  <c r="M9" i="2"/>
  <c r="M8" i="2"/>
  <c r="M9" i="1"/>
  <c r="M8" i="1"/>
  <c r="M9" i="10"/>
  <c r="M8" i="10"/>
  <c r="M9" i="8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L6" i="18" s="1"/>
  <c r="L15" i="18" s="1"/>
  <c r="B73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L5" i="18" s="1"/>
  <c r="L14" i="18" s="1"/>
  <c r="B1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L4" i="18" s="1"/>
  <c r="L13" i="18" s="1"/>
  <c r="B8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L3" i="18" s="1"/>
  <c r="L12" i="18" s="1"/>
  <c r="B6" i="12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M6" i="18" s="1"/>
  <c r="M15" i="18" s="1"/>
  <c r="B71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M5" i="18" s="1"/>
  <c r="M14" i="18" s="1"/>
  <c r="B17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M4" i="18" s="1"/>
  <c r="M13" i="18" s="1"/>
  <c r="B8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M3" i="18" s="1"/>
  <c r="M12" i="18" s="1"/>
  <c r="B6" i="14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D82" i="16"/>
  <c r="C82" i="16"/>
  <c r="B82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B71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O5" i="18" s="1"/>
  <c r="O14" i="18" s="1"/>
  <c r="B17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O4" i="18" s="1"/>
  <c r="O13" i="18" s="1"/>
  <c r="B8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O3" i="18" s="1"/>
  <c r="O12" i="18" s="1"/>
  <c r="B6" i="16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P6" i="18" s="1"/>
  <c r="P15" i="18" s="1"/>
  <c r="B71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P5" i="18" s="1"/>
  <c r="P14" i="18" s="1"/>
  <c r="B17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P4" i="18" s="1"/>
  <c r="P13" i="18" s="1"/>
  <c r="B8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P3" i="18" s="1"/>
  <c r="P12" i="18" s="1"/>
  <c r="B6" i="17"/>
  <c r="S14" i="17" l="1"/>
  <c r="S6" i="17"/>
  <c r="S7" i="17"/>
  <c r="P6" i="11"/>
  <c r="P12" i="11" s="1"/>
  <c r="S8" i="17"/>
  <c r="S9" i="17"/>
  <c r="P7" i="11" s="1"/>
  <c r="P13" i="11" s="1"/>
  <c r="S6" i="16"/>
  <c r="S7" i="16"/>
  <c r="O5" i="11" s="1"/>
  <c r="O11" i="11" s="1"/>
  <c r="S8" i="16"/>
  <c r="O6" i="11" s="1"/>
  <c r="O12" i="11" s="1"/>
  <c r="S9" i="16"/>
  <c r="O7" i="11" s="1"/>
  <c r="O13" i="11" s="1"/>
  <c r="S6" i="14"/>
  <c r="S7" i="14"/>
  <c r="S9" i="14"/>
  <c r="L4" i="11"/>
  <c r="L10" i="11" s="1"/>
  <c r="S6" i="12"/>
  <c r="S7" i="12"/>
  <c r="S16" i="17"/>
  <c r="S17" i="17"/>
  <c r="S14" i="16"/>
  <c r="S15" i="16"/>
  <c r="S16" i="16"/>
  <c r="S17" i="16"/>
  <c r="S14" i="14"/>
  <c r="S15" i="14"/>
  <c r="S16" i="14"/>
  <c r="S17" i="14"/>
  <c r="S14" i="12"/>
  <c r="S15" i="12"/>
  <c r="S16" i="12"/>
  <c r="S17" i="12"/>
  <c r="S15" i="17"/>
  <c r="O4" i="11"/>
  <c r="O10" i="11" s="1"/>
  <c r="L7" i="18"/>
  <c r="S8" i="12"/>
  <c r="L6" i="11" s="1"/>
  <c r="L12" i="11" s="1"/>
  <c r="S9" i="12"/>
  <c r="L7" i="11" s="1"/>
  <c r="L13" i="11" s="1"/>
  <c r="P4" i="11"/>
  <c r="P10" i="11" s="1"/>
  <c r="L5" i="11"/>
  <c r="L11" i="11" s="1"/>
  <c r="M7" i="18"/>
  <c r="P5" i="11"/>
  <c r="P11" i="11" s="1"/>
  <c r="S8" i="14"/>
  <c r="P7" i="18"/>
  <c r="O7" i="18"/>
  <c r="M7" i="11"/>
  <c r="M13" i="11" s="1"/>
  <c r="J9" i="11"/>
  <c r="I9" i="11" s="1"/>
  <c r="H9" i="11" s="1"/>
  <c r="G9" i="11" s="1"/>
  <c r="F9" i="11" s="1"/>
  <c r="E9" i="11" s="1"/>
  <c r="D9" i="11" s="1"/>
  <c r="C9" i="11" s="1"/>
  <c r="B9" i="11" s="1"/>
  <c r="J3" i="11"/>
  <c r="I3" i="11" s="1"/>
  <c r="H3" i="11" s="1"/>
  <c r="G3" i="11" s="1"/>
  <c r="F3" i="11" s="1"/>
  <c r="E3" i="11" s="1"/>
  <c r="D3" i="11" s="1"/>
  <c r="C3" i="11" s="1"/>
  <c r="B3" i="11" s="1"/>
  <c r="B4" i="11"/>
  <c r="B10" i="11" s="1"/>
  <c r="D4" i="11"/>
  <c r="D10" i="11" s="1"/>
  <c r="E4" i="11"/>
  <c r="E10" i="11" s="1"/>
  <c r="F4" i="11"/>
  <c r="F10" i="11" s="1"/>
  <c r="G4" i="11"/>
  <c r="G10" i="11" s="1"/>
  <c r="I4" i="11"/>
  <c r="I10" i="11" s="1"/>
  <c r="J4" i="11"/>
  <c r="J10" i="11" s="1"/>
  <c r="B6" i="11"/>
  <c r="B12" i="11" s="1"/>
  <c r="E6" i="11"/>
  <c r="E12" i="11" s="1"/>
  <c r="F5" i="11"/>
  <c r="F11" i="11" s="1"/>
  <c r="H6" i="11"/>
  <c r="H12" i="11" s="1"/>
  <c r="J7" i="11"/>
  <c r="J13" i="11" s="1"/>
  <c r="J6" i="11"/>
  <c r="J12" i="11" s="1"/>
  <c r="K4" i="11"/>
  <c r="K10" i="11" s="1"/>
  <c r="K7" i="11"/>
  <c r="K13" i="11" s="1"/>
  <c r="J5" i="11"/>
  <c r="J11" i="11" s="1"/>
  <c r="E7" i="11"/>
  <c r="E13" i="11" s="1"/>
  <c r="D5" i="11"/>
  <c r="D11" i="11" s="1"/>
  <c r="C7" i="11"/>
  <c r="C13" i="11" s="1"/>
  <c r="B5" i="11"/>
  <c r="B11" i="11" s="1"/>
  <c r="B7" i="11"/>
  <c r="B13" i="11" s="1"/>
  <c r="E5" i="11"/>
  <c r="E11" i="11" s="1"/>
  <c r="D7" i="11"/>
  <c r="D13" i="11" s="1"/>
  <c r="G5" i="11"/>
  <c r="G11" i="11" s="1"/>
  <c r="C4" i="11"/>
  <c r="C10" i="11" s="1"/>
  <c r="M5" i="11"/>
  <c r="M11" i="11" s="1"/>
  <c r="I7" i="11"/>
  <c r="I13" i="11" s="1"/>
  <c r="H4" i="11"/>
  <c r="H10" i="11" s="1"/>
  <c r="H5" i="11"/>
  <c r="H11" i="11" s="1"/>
  <c r="G6" i="11"/>
  <c r="G12" i="11" s="1"/>
  <c r="K5" i="11"/>
  <c r="K11" i="11" s="1"/>
  <c r="G7" i="11" l="1"/>
  <c r="G13" i="11" s="1"/>
  <c r="F6" i="11"/>
  <c r="F12" i="11" s="1"/>
  <c r="I5" i="11"/>
  <c r="I11" i="11" s="1"/>
  <c r="M6" i="11"/>
  <c r="M12" i="11" s="1"/>
  <c r="C5" i="11"/>
  <c r="C11" i="11" s="1"/>
  <c r="N5" i="11"/>
  <c r="N11" i="11" s="1"/>
  <c r="H7" i="11"/>
  <c r="H13" i="11" s="1"/>
  <c r="N4" i="11"/>
  <c r="N10" i="11" s="1"/>
  <c r="N7" i="11"/>
  <c r="N13" i="11" s="1"/>
  <c r="F7" i="11" l="1"/>
  <c r="F13" i="11" s="1"/>
  <c r="C6" i="11"/>
  <c r="C12" i="11" s="1"/>
  <c r="K6" i="11"/>
  <c r="K12" i="11" s="1"/>
  <c r="D6" i="11"/>
  <c r="D12" i="11" s="1"/>
  <c r="N6" i="11"/>
  <c r="N12" i="11" s="1"/>
  <c r="I6" i="11"/>
  <c r="I12" i="11" s="1"/>
  <c r="M4" i="11"/>
  <c r="M10" i="11" s="1"/>
  <c r="S14" i="19"/>
</calcChain>
</file>

<file path=xl/sharedStrings.xml><?xml version="1.0" encoding="utf-8"?>
<sst xmlns="http://schemas.openxmlformats.org/spreadsheetml/2006/main" count="2225" uniqueCount="168">
  <si>
    <t>Tafla 2.2</t>
  </si>
  <si>
    <t>Samtals</t>
  </si>
  <si>
    <t>Fjölbýli</t>
  </si>
  <si>
    <t>Sérbýli</t>
  </si>
  <si>
    <t>Atvinnuhúsnæði</t>
  </si>
  <si>
    <t>Annað</t>
  </si>
  <si>
    <t>Velta</t>
  </si>
  <si>
    <t>Fjöldi</t>
  </si>
  <si>
    <t>þús. kr.</t>
  </si>
  <si>
    <t>Landið allt</t>
  </si>
  <si>
    <t>Höfuðborgarsvæðið</t>
  </si>
  <si>
    <t>Reykjavík</t>
  </si>
  <si>
    <t>Kópavogur</t>
  </si>
  <si>
    <t>Seltjarnarnes</t>
  </si>
  <si>
    <t>Garðabær</t>
  </si>
  <si>
    <t>Hafnarfjörður</t>
  </si>
  <si>
    <t>Álftanes</t>
  </si>
  <si>
    <t>Mosfellsbær</t>
  </si>
  <si>
    <t>Kjósarhreppur</t>
  </si>
  <si>
    <t>Suðurnes</t>
  </si>
  <si>
    <t>Reykjanesbær</t>
  </si>
  <si>
    <t>Grindavík</t>
  </si>
  <si>
    <t>Sandgerði</t>
  </si>
  <si>
    <t>Garður</t>
  </si>
  <si>
    <t>Vogar</t>
  </si>
  <si>
    <t>Vesturland</t>
  </si>
  <si>
    <t>Akranes</t>
  </si>
  <si>
    <t>Skorradalshreppur</t>
  </si>
  <si>
    <t>Hvalfjarðarsveit</t>
  </si>
  <si>
    <t>Borgarbyggð</t>
  </si>
  <si>
    <t>Grundarfjarðarbær</t>
  </si>
  <si>
    <t>Helgafellssveit</t>
  </si>
  <si>
    <t>Stykkishólmur</t>
  </si>
  <si>
    <t>Snæfellsbær</t>
  </si>
  <si>
    <t>Dalabyggð</t>
  </si>
  <si>
    <t>Vestfirðir</t>
  </si>
  <si>
    <t>Bolungarvík</t>
  </si>
  <si>
    <t>Ísafjarðarbær</t>
  </si>
  <si>
    <t>Reykhólahreppur</t>
  </si>
  <si>
    <t>Tálknafjarðarhreppur</t>
  </si>
  <si>
    <t>Vesturbyggð</t>
  </si>
  <si>
    <t>Súðavíkurhreppur</t>
  </si>
  <si>
    <t>Strandabyggð</t>
  </si>
  <si>
    <t>Norðurland vestra</t>
  </si>
  <si>
    <t>Skagafjörður</t>
  </si>
  <si>
    <t>Húnaþing vestra</t>
  </si>
  <si>
    <t>Blönduós</t>
  </si>
  <si>
    <t>Skagaströnd</t>
  </si>
  <si>
    <t>Húnavatnshreppur</t>
  </si>
  <si>
    <t>Akureyri</t>
  </si>
  <si>
    <t>Norðurþing</t>
  </si>
  <si>
    <t>Fjallabyggð</t>
  </si>
  <si>
    <t>Dalvíkurbyggð</t>
  </si>
  <si>
    <t>Eyjafjarðarsveit</t>
  </si>
  <si>
    <t>Svalbarðsstrandarhreppur</t>
  </si>
  <si>
    <t>Austurland</t>
  </si>
  <si>
    <t>Grýtubakkahreppur</t>
  </si>
  <si>
    <t>Skútustaðahreppur</t>
  </si>
  <si>
    <t>Tjörneshreppur</t>
  </si>
  <si>
    <t>Þingeyjarsveit</t>
  </si>
  <si>
    <t>Langanesbyggð</t>
  </si>
  <si>
    <t>Seyðisfjörður</t>
  </si>
  <si>
    <t>Fjarðabyggð</t>
  </si>
  <si>
    <t>Vopnafjarðarhreppur</t>
  </si>
  <si>
    <t>Fljótsdalshreppur</t>
  </si>
  <si>
    <t>Borgarfjarðarhreppur</t>
  </si>
  <si>
    <t>Breiðdalshreppur</t>
  </si>
  <si>
    <t>Djúpavogshreppur</t>
  </si>
  <si>
    <t>Fljótsdalshérað</t>
  </si>
  <si>
    <t>Hornafjörður</t>
  </si>
  <si>
    <t>Suðurland</t>
  </si>
  <si>
    <t>Vestmannaeyjar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</si>
  <si>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</si>
  <si>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</si>
  <si>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</si>
  <si>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</si>
  <si>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</si>
  <si>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</si>
  <si>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</si>
  <si>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</t>
  </si>
  <si>
    <t>Ölfus</t>
  </si>
  <si>
    <t>Grímsnes-og Grafningshreppur</t>
  </si>
  <si>
    <t>Skeiða- og Gnúpverjahreppur</t>
  </si>
  <si>
    <t>Bláskógabyggð</t>
  </si>
  <si>
    <t>Flóahreppur</t>
  </si>
  <si>
    <t>Árneshreppur</t>
  </si>
  <si>
    <t>Kaldrananeshreppur</t>
  </si>
  <si>
    <t>Bæjarhreppur</t>
  </si>
  <si>
    <t>Skagabyggð</t>
  </si>
  <si>
    <t>Norðurland eystra</t>
  </si>
  <si>
    <t>Svalbarðshreppur</t>
  </si>
  <si>
    <t>Akrahreppur</t>
  </si>
  <si>
    <t>Eyja- og Miklaholtshreppur</t>
  </si>
  <si>
    <t>Hörgársveit</t>
  </si>
  <si>
    <t>Sveitarfélag</t>
  </si>
  <si>
    <t>Landshluti</t>
  </si>
  <si>
    <t>*Uppfærðar upplýsingar m.v. 15. september 2010</t>
  </si>
  <si>
    <t>Fjöldi kaupsamninga og velta eftir sveitarfélögum árið 2001*</t>
  </si>
  <si>
    <t>Fjöldi kaupsamninga og velta eftir sveitarfélögum árið 2002*</t>
  </si>
  <si>
    <t>Fjöldi kaupsamninga og velta eftir sveitarfélögum árið 2003*</t>
  </si>
  <si>
    <t>Fjöldi kaupsamninga og velta eftir sveitarfélögum árið 2004*</t>
  </si>
  <si>
    <t>Fjöldi kaupsamninga og velta eftir sveitarfélögum árið 2005*</t>
  </si>
  <si>
    <t>Fjöldi kaupsamninga og velta eftir sveitarfélögum árið 2006*</t>
  </si>
  <si>
    <t>Fjöldi kaupsamninga og velta eftir sveitarfélögum árið 2007*</t>
  </si>
  <si>
    <t>Fjöldi kaupsamninga og velta eftir sveitarfélögum árið 2008*</t>
  </si>
  <si>
    <t>Fjöldi kaupsamninga og velta eftir sveitarfélögum árið 2009*</t>
  </si>
  <si>
    <t>Norðuland eystra</t>
  </si>
  <si>
    <t>Landsbyggðin</t>
  </si>
  <si>
    <t>Fjöldi samninga</t>
  </si>
  <si>
    <t>Velta og fjöldi samninga</t>
  </si>
  <si>
    <t>Ath. upplýsingar</t>
  </si>
  <si>
    <t>Fjöldi kaupsamninga og velta eftir sveitarfélögum árið 2011</t>
  </si>
  <si>
    <t>Fjöldi kaupsamninga og velta eftir sveitarfélögum árið 2012</t>
  </si>
  <si>
    <t>Verslunar- og skrifstofuhúsnæði</t>
  </si>
  <si>
    <t>Iðnaðarhúsnæði</t>
  </si>
  <si>
    <t>Vörugeymslur</t>
  </si>
  <si>
    <t>Sérhæfðar eignir</t>
  </si>
  <si>
    <t>í milljónum</t>
  </si>
  <si>
    <t>Þróun fasteignaverðs</t>
  </si>
  <si>
    <t>Fjöldi kaupsamninga og velta eftir sveitarfélögum árið 2013</t>
  </si>
  <si>
    <t>Fjöldi kaupsamninga og velta eftir sveitarfélögum árið 2014</t>
  </si>
  <si>
    <t xml:space="preserve">Myndtext: </t>
  </si>
  <si>
    <t>Fjöldi kaupsamninga og velta eftir sveitarfélögum árið 2015</t>
  </si>
  <si>
    <t>Fjöldi kaupsamninga og velta eftir sveitarfélögum árið 2010</t>
  </si>
  <si>
    <t>Fjöldi kaupsamninga og velta eftir sveitarfélögum árið 2016</t>
  </si>
  <si>
    <t>Fjöldi kaupsamninga og velta eftir sveitarfélögum árið 2017</t>
  </si>
  <si>
    <t>Fjöldi kaupsamninga</t>
  </si>
  <si>
    <t>Suðurnesjabær</t>
  </si>
  <si>
    <t>Fjöldi kaupsamninga og velta eftir sveitarfélögum árið 2018</t>
  </si>
  <si>
    <t>Þróun fasteignaverðs 2001-2018</t>
  </si>
  <si>
    <t>Sótt 15.4.2019 af</t>
  </si>
  <si>
    <t>https://skra.is/thjonusta/gogn/talnaefni/arleg-fasteignavelta-og-fjoldi-kaupsamninga/</t>
  </si>
  <si>
    <t>Breytingar á vísitölu neysluverðs frá 1988</t>
  </si>
  <si>
    <t>Vísitala neysluverðs</t>
  </si>
  <si>
    <t>Vísitala</t>
  </si>
  <si>
    <t>2001</t>
  </si>
  <si>
    <t>Meðaltal ársins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</si>
  <si>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</si>
  <si>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</si>
  <si>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</si>
  <si>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</si>
  <si>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</si>
  <si>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</si>
  <si>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</si>
  <si>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</si>
  <si>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</si>
  <si>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</si>
  <si>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</si>
  <si>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</si>
  <si>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</si>
  <si>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</si>
  <si>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</si>
  <si>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</si>
  <si>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</si>
  <si>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Grunnur maí 1988 = 100. Frá janúar 2008 miðast vísitalan við verðlag í að minnsta kosti vikutíma í kringum miðjan mánuð en fyrir þann tíma var vísitalan miðuð við verðlag tvo fyrstu virka daga hvers mánaðar.</t>
  </si>
  <si>
    <t>Síðast uppfært:</t>
  </si>
  <si>
    <t>20190626 09:00</t>
  </si>
  <si>
    <t>Höfundaréttur</t>
  </si>
  <si>
    <t>Eining:</t>
  </si>
  <si>
    <t>Vísitölur og hlutföll</t>
  </si>
  <si>
    <t>Viðmiðunartími:</t>
  </si>
  <si>
    <t>1988-</t>
  </si>
  <si>
    <t>Töflukóði:</t>
  </si>
  <si>
    <t>VIS01000</t>
  </si>
  <si>
    <t>Sótt á vef Hagstofu Íslands 17. júlí 2019 á slóðina</t>
  </si>
  <si>
    <t>https://px.hagstofa.is:443/pxis/sq/e85dcc0c-8e19-4799-8709-3ee998e96195</t>
  </si>
  <si>
    <t>í milljónum á verðgildi 2018</t>
  </si>
  <si>
    <t>Vísitala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</si>
</sst>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k_r_._-;\-* #,##0\ _k_r_._-;_-* &quot;-&quot;\ _k_r_._-;_-@_-"/>
    <numFmt numFmtId="165" formatCode="0.0"/>
    <numFmt numFmtId="166" formatCode="_-* #,##0.0\ _k_r_._-;\-* #,##0.0\ _k_r_._-;_-* &quot;-&quot;\ _k_r_._-;_-@_-"/>
    <numFmt numFmtId="167" formatCode="_-* #,##0.0\ _k_r_-;\-* #,##0.0\ _k_r_-;_-* &quot;-&quot;?\ _k_r_-;_-@_-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2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2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3" fillId="0" borderId="0" applyNumberFormat="0" applyBorder="0" applyAlignment="0"/>
  </cellStyleXfs>
  <cellXfs count="112">
    <xf numFmtId="0" fontId="0" fillId="0" borderId="0" xfId="0"/>
    <xf numFmtId="0" fontId="27" fillId="0" borderId="0" xfId="225" applyFont="1"/>
    <xf numFmtId="0" fontId="28" fillId="0" borderId="0" xfId="228" applyFont="1"/>
    <xf numFmtId="3" fontId="28" fillId="0" borderId="10" xfId="228" applyNumberFormat="1" applyFont="1" applyBorder="1" applyAlignment="1">
      <alignment horizontal="center" vertical="center"/>
    </xf>
    <xf numFmtId="3" fontId="28" fillId="0" borderId="11" xfId="228" applyNumberFormat="1" applyFont="1" applyBorder="1" applyAlignment="1">
      <alignment vertical="center"/>
    </xf>
    <xf numFmtId="3" fontId="28" fillId="0" borderId="0" xfId="228" applyNumberFormat="1" applyFont="1" applyBorder="1" applyAlignment="1">
      <alignment horizontal="center" vertical="center"/>
    </xf>
    <xf numFmtId="3" fontId="28" fillId="0" borderId="0" xfId="228" applyNumberFormat="1" applyFont="1" applyBorder="1" applyAlignment="1">
      <alignment horizontal="right" vertical="center"/>
    </xf>
    <xf numFmtId="3" fontId="27" fillId="0" borderId="0" xfId="228" applyNumberFormat="1" applyFont="1" applyBorder="1" applyAlignment="1">
      <alignment horizontal="center" vertical="center"/>
    </xf>
    <xf numFmtId="0" fontId="27" fillId="0" borderId="0" xfId="228" applyFont="1"/>
    <xf numFmtId="0" fontId="28" fillId="0" borderId="0" xfId="225" applyFont="1" applyAlignment="1">
      <alignment horizontal="right"/>
    </xf>
    <xf numFmtId="3" fontId="27" fillId="0" borderId="0" xfId="228" applyNumberFormat="1" applyFont="1"/>
    <xf numFmtId="0" fontId="27" fillId="0" borderId="0" xfId="228" applyFont="1" applyBorder="1"/>
    <xf numFmtId="3" fontId="27" fillId="0" borderId="0" xfId="228" applyNumberFormat="1" applyFont="1" applyBorder="1" applyAlignment="1">
      <alignment horizontal="right" vertical="center"/>
    </xf>
    <xf numFmtId="3" fontId="27" fillId="0" borderId="0" xfId="228" applyNumberFormat="1" applyFont="1" applyAlignment="1">
      <alignment horizontal="right"/>
    </xf>
    <xf numFmtId="0" fontId="27" fillId="0" borderId="0" xfId="228" applyFont="1" applyAlignment="1">
      <alignment horizontal="right"/>
    </xf>
    <xf numFmtId="3" fontId="27" fillId="0" borderId="0" xfId="228" applyNumberFormat="1" applyFont="1" applyBorder="1"/>
    <xf numFmtId="3" fontId="27" fillId="0" borderId="0" xfId="228" applyNumberFormat="1" applyFont="1" applyBorder="1" applyAlignment="1">
      <alignment horizontal="right"/>
    </xf>
    <xf numFmtId="0" fontId="0" fillId="0" borderId="0" xfId="0" applyFont="1"/>
    <xf numFmtId="0" fontId="27" fillId="0" borderId="0" xfId="231" applyFont="1"/>
    <xf numFmtId="0" fontId="27" fillId="0" borderId="0" xfId="234" applyFont="1"/>
    <xf numFmtId="3" fontId="27" fillId="0" borderId="0" xfId="234" applyNumberFormat="1" applyFont="1"/>
    <xf numFmtId="0" fontId="27" fillId="0" borderId="0" xfId="237" applyFont="1"/>
    <xf numFmtId="3" fontId="27" fillId="0" borderId="0" xfId="237" applyNumberFormat="1" applyFont="1"/>
    <xf numFmtId="0" fontId="28" fillId="0" borderId="10" xfId="228" applyFont="1" applyBorder="1"/>
    <xf numFmtId="0" fontId="28" fillId="0" borderId="11" xfId="228" applyFont="1" applyBorder="1"/>
    <xf numFmtId="0" fontId="28" fillId="0" borderId="12" xfId="228" applyFont="1" applyBorder="1"/>
    <xf numFmtId="0" fontId="28" fillId="0" borderId="12" xfId="228" applyFont="1" applyBorder="1" applyAlignment="1">
      <alignment horizontal="center" vertical="center"/>
    </xf>
    <xf numFmtId="0" fontId="27" fillId="0" borderId="0" xfId="240" applyFont="1"/>
    <xf numFmtId="3" fontId="27" fillId="0" borderId="0" xfId="240" applyNumberFormat="1" applyFont="1"/>
    <xf numFmtId="0" fontId="27" fillId="0" borderId="0" xfId="243" applyFont="1"/>
    <xf numFmtId="0" fontId="28" fillId="0" borderId="0" xfId="219" applyFont="1" applyAlignment="1">
      <alignment vertical="center"/>
    </xf>
    <xf numFmtId="0" fontId="27" fillId="0" borderId="0" xfId="219" applyFont="1"/>
    <xf numFmtId="0" fontId="27" fillId="0" borderId="0" xfId="219" applyFont="1" applyAlignment="1">
      <alignment vertical="center"/>
    </xf>
    <xf numFmtId="0" fontId="28" fillId="0" borderId="0" xfId="219" applyFont="1"/>
    <xf numFmtId="3" fontId="28" fillId="0" borderId="0" xfId="228" applyNumberFormat="1" applyFont="1"/>
    <xf numFmtId="0" fontId="27" fillId="0" borderId="13" xfId="228" applyFont="1" applyBorder="1"/>
    <xf numFmtId="3" fontId="27" fillId="0" borderId="13" xfId="228" applyNumberFormat="1" applyFont="1" applyBorder="1"/>
    <xf numFmtId="0" fontId="22" fillId="0" borderId="0" xfId="0" applyFont="1"/>
    <xf numFmtId="3" fontId="21" fillId="0" borderId="0" xfId="0" applyNumberFormat="1" applyFont="1" applyBorder="1" applyAlignment="1">
      <alignment vertical="center"/>
    </xf>
    <xf numFmtId="0" fontId="21" fillId="0" borderId="0" xfId="0" applyFont="1"/>
    <xf numFmtId="3" fontId="21" fillId="0" borderId="0" xfId="0" applyNumberFormat="1" applyFont="1" applyBorder="1" applyAlignment="1">
      <alignment horizontal="right" vertical="center"/>
    </xf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3" fontId="21" fillId="0" borderId="0" xfId="0" applyNumberFormat="1" applyFont="1"/>
    <xf numFmtId="0" fontId="28" fillId="0" borderId="0" xfId="228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166" fontId="24" fillId="0" borderId="0" xfId="163" applyNumberFormat="1" applyFont="1"/>
    <xf numFmtId="3" fontId="0" fillId="0" borderId="0" xfId="0" applyNumberFormat="1"/>
    <xf numFmtId="0" fontId="0" fillId="24" borderId="0" xfId="0" applyFill="1"/>
    <xf numFmtId="0" fontId="25" fillId="0" borderId="0" xfId="200"/>
    <xf numFmtId="0" fontId="30" fillId="0" borderId="0" xfId="0" applyFont="1"/>
    <xf numFmtId="0" fontId="0" fillId="0" borderId="0" xfId="0" applyFont="1" applyBorder="1"/>
    <xf numFmtId="0" fontId="22" fillId="0" borderId="0" xfId="0" applyFont="1" applyBorder="1"/>
    <xf numFmtId="0" fontId="23" fillId="0" borderId="0" xfId="0" applyFont="1"/>
    <xf numFmtId="0" fontId="28" fillId="0" borderId="0" xfId="0" applyFont="1"/>
    <xf numFmtId="3" fontId="28" fillId="0" borderId="0" xfId="0" applyNumberFormat="1" applyFont="1" applyBorder="1" applyAlignment="1">
      <alignment horizontal="right" vertical="center"/>
    </xf>
    <xf numFmtId="0" fontId="27" fillId="0" borderId="0" xfId="0" applyFont="1"/>
    <xf numFmtId="3" fontId="28" fillId="0" borderId="0" xfId="0" applyNumberFormat="1" applyFont="1"/>
    <xf numFmtId="0" fontId="0" fillId="0" borderId="15" xfId="0" applyFont="1" applyBorder="1"/>
    <xf numFmtId="0" fontId="31" fillId="0" borderId="0" xfId="228" applyFont="1" applyFill="1"/>
    <xf numFmtId="0" fontId="0" fillId="0" borderId="0" xfId="0" applyBorder="1"/>
    <xf numFmtId="0" fontId="0" fillId="0" borderId="0" xfId="0"/>
    <xf numFmtId="0" fontId="26" fillId="0" borderId="0" xfId="0" applyFont="1"/>
    <xf numFmtId="0" fontId="32" fillId="0" borderId="0" xfId="0" applyFont="1"/>
    <xf numFmtId="165" fontId="0" fillId="0" borderId="0" xfId="0" applyNumberFormat="1" applyAlignment="1">
      <alignment horizontal="center"/>
    </xf>
    <xf numFmtId="3" fontId="28" fillId="0" borderId="11" xfId="228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7" fillId="0" borderId="0" xfId="223" applyFont="1"/>
    <xf numFmtId="3" fontId="28" fillId="0" borderId="0" xfId="223" applyNumberFormat="1" applyFont="1" applyBorder="1" applyAlignment="1">
      <alignment horizontal="right"/>
    </xf>
    <xf numFmtId="3" fontId="27" fillId="0" borderId="0" xfId="223" applyNumberFormat="1" applyFont="1" applyBorder="1" applyAlignment="1">
      <alignment horizontal="center"/>
    </xf>
    <xf numFmtId="3" fontId="27" fillId="0" borderId="0" xfId="223" applyNumberFormat="1" applyFont="1"/>
    <xf numFmtId="3" fontId="28" fillId="0" borderId="0" xfId="223" applyNumberFormat="1" applyFont="1"/>
    <xf numFmtId="0" fontId="29" fillId="0" borderId="0" xfId="223" applyFont="1"/>
    <xf numFmtId="164" fontId="27" fillId="25" borderId="0" xfId="163" applyFont="1" applyFill="1"/>
    <xf numFmtId="0" fontId="27" fillId="25" borderId="0" xfId="219" applyFont="1" applyFill="1"/>
    <xf numFmtId="0" fontId="26" fillId="0" borderId="0" xfId="0" applyFont="1" applyAlignment="1">
      <alignment horizontal="center"/>
    </xf>
    <xf numFmtId="0" fontId="24" fillId="0" borderId="0" xfId="258" applyNumberFormat="1" applyFont="1" applyAlignment="1">
      <alignment horizontal="center" vertical="center"/>
    </xf>
    <xf numFmtId="0" fontId="0" fillId="0" borderId="0" xfId="0" applyNumberFormat="1"/>
    <xf numFmtId="1" fontId="24" fillId="0" borderId="0" xfId="258" applyNumberFormat="1" applyFont="1" applyAlignment="1">
      <alignment horizontal="center" vertical="center"/>
    </xf>
    <xf numFmtId="3" fontId="28" fillId="0" borderId="11" xfId="228" applyNumberFormat="1" applyFont="1" applyBorder="1" applyAlignment="1">
      <alignment horizontal="center" vertical="center"/>
    </xf>
    <xf numFmtId="164" fontId="0" fillId="0" borderId="0" xfId="163" applyFont="1"/>
    <xf numFmtId="164" fontId="27" fillId="0" borderId="0" xfId="163" applyFont="1" applyBorder="1" applyAlignment="1">
      <alignment horizontal="center" vertical="center"/>
    </xf>
    <xf numFmtId="164" fontId="27" fillId="0" borderId="0" xfId="163" applyFont="1"/>
    <xf numFmtId="164" fontId="27" fillId="0" borderId="0" xfId="163" applyFont="1" applyBorder="1" applyAlignment="1">
      <alignment horizontal="right" vertical="center"/>
    </xf>
    <xf numFmtId="164" fontId="26" fillId="0" borderId="0" xfId="163" applyFont="1"/>
    <xf numFmtId="166" fontId="0" fillId="0" borderId="0" xfId="0" applyNumberFormat="1" applyAlignment="1">
      <alignment horizontal="center"/>
    </xf>
    <xf numFmtId="3" fontId="28" fillId="0" borderId="11" xfId="228" applyNumberFormat="1" applyFont="1" applyBorder="1" applyAlignment="1">
      <alignment horizontal="center" vertical="center"/>
    </xf>
    <xf numFmtId="0" fontId="31" fillId="0" borderId="0" xfId="0" applyFont="1"/>
    <xf numFmtId="3" fontId="28" fillId="0" borderId="14" xfId="228" applyNumberFormat="1" applyFont="1" applyBorder="1" applyAlignment="1">
      <alignment vertical="center"/>
    </xf>
    <xf numFmtId="164" fontId="0" fillId="0" borderId="0" xfId="163" applyFont="1" applyAlignment="1">
      <alignment horizontal="center"/>
    </xf>
    <xf numFmtId="3" fontId="27" fillId="0" borderId="0" xfId="0" applyNumberFormat="1" applyFont="1" applyBorder="1" applyAlignment="1">
      <alignment horizontal="right" vertical="center"/>
    </xf>
    <xf numFmtId="3" fontId="27" fillId="0" borderId="0" xfId="0" applyNumberFormat="1" applyFont="1"/>
    <xf numFmtId="0" fontId="33" fillId="0" borderId="0" xfId="277" applyFill="1" applyProtection="1"/>
    <xf numFmtId="0" fontId="34" fillId="0" borderId="0" xfId="277" applyFont="1" applyFill="1" applyProtection="1"/>
    <xf numFmtId="0" fontId="35" fillId="0" borderId="0" xfId="277" applyFont="1" applyFill="1" applyProtection="1"/>
    <xf numFmtId="165" fontId="33" fillId="0" borderId="0" xfId="277" applyNumberFormat="1" applyFill="1" applyProtection="1"/>
    <xf numFmtId="0" fontId="33" fillId="0" borderId="0" xfId="277" applyFill="1" applyAlignment="1" applyProtection="1">
      <alignment wrapText="1"/>
    </xf>
    <xf numFmtId="0" fontId="28" fillId="0" borderId="0" xfId="228" applyFont="1" applyFill="1"/>
    <xf numFmtId="166" fontId="0" fillId="0" borderId="0" xfId="0" applyNumberFormat="1"/>
    <xf numFmtId="166" fontId="0" fillId="0" borderId="0" xfId="163" applyNumberFormat="1" applyFont="1"/>
    <xf numFmtId="166" fontId="0" fillId="0" borderId="0" xfId="163" applyNumberFormat="1" applyFont="1" applyAlignment="1">
      <alignment horizontal="center"/>
    </xf>
    <xf numFmtId="167" fontId="0" fillId="0" borderId="0" xfId="0" applyNumberFormat="1"/>
    <xf numFmtId="3" fontId="28" fillId="0" borderId="14" xfId="228" applyNumberFormat="1" applyFont="1" applyBorder="1" applyAlignment="1">
      <alignment horizontal="center" vertical="center"/>
    </xf>
    <xf numFmtId="3" fontId="28" fillId="0" borderId="15" xfId="228" applyNumberFormat="1" applyFont="1" applyBorder="1" applyAlignment="1">
      <alignment horizontal="center" vertical="center"/>
    </xf>
    <xf numFmtId="0" fontId="0" fillId="0" borderId="15" xfId="0" applyBorder="1" applyAlignment="1"/>
    <xf numFmtId="3" fontId="28" fillId="0" borderId="14" xfId="0" applyNumberFormat="1" applyFont="1" applyBorder="1" applyAlignment="1">
      <alignment horizontal="center" vertical="center"/>
    </xf>
    <xf numFmtId="3" fontId="28" fillId="0" borderId="16" xfId="0" applyNumberFormat="1" applyFont="1" applyBorder="1" applyAlignment="1">
      <alignment horizontal="center" vertical="center"/>
    </xf>
    <xf numFmtId="3" fontId="28" fillId="0" borderId="11" xfId="228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35" fillId="0" borderId="0" xfId="277" applyFont="1" applyFill="1" applyAlignment="1" applyProtection="1">
      <alignment horizontal="left"/>
    </xf>
  </cellXfs>
  <cellStyles count="278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3 3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3 3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3 3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3 3" xfId="24" xr:uid="{00000000-0005-0000-0000-000017000000}"/>
    <cellStyle name="20% - Accent5 2" xfId="25" xr:uid="{00000000-0005-0000-0000-000018000000}"/>
    <cellStyle name="20% - Accent5 2 2" xfId="26" xr:uid="{00000000-0005-0000-0000-000019000000}"/>
    <cellStyle name="20% - Accent5 2 3" xfId="27" xr:uid="{00000000-0005-0000-0000-00001A000000}"/>
    <cellStyle name="20% - Accent5 3" xfId="28" xr:uid="{00000000-0005-0000-0000-00001B000000}"/>
    <cellStyle name="20% - Accent5 3 2" xfId="29" xr:uid="{00000000-0005-0000-0000-00001C000000}"/>
    <cellStyle name="20% - Accent5 3 3" xfId="30" xr:uid="{00000000-0005-0000-0000-00001D000000}"/>
    <cellStyle name="20% - Accent6 2" xfId="31" xr:uid="{00000000-0005-0000-0000-00001E000000}"/>
    <cellStyle name="20% - Accent6 2 2" xfId="32" xr:uid="{00000000-0005-0000-0000-00001F000000}"/>
    <cellStyle name="20% - Accent6 2 3" xfId="33" xr:uid="{00000000-0005-0000-0000-000020000000}"/>
    <cellStyle name="20% - Accent6 3" xfId="34" xr:uid="{00000000-0005-0000-0000-000021000000}"/>
    <cellStyle name="20% - Accent6 3 2" xfId="35" xr:uid="{00000000-0005-0000-0000-000022000000}"/>
    <cellStyle name="20% - Accent6 3 3" xfId="36" xr:uid="{00000000-0005-0000-0000-000023000000}"/>
    <cellStyle name="40% - Accent1 2" xfId="37" xr:uid="{00000000-0005-0000-0000-000024000000}"/>
    <cellStyle name="40% - Accent1 2 2" xfId="38" xr:uid="{00000000-0005-0000-0000-000025000000}"/>
    <cellStyle name="40% - Accent1 2 3" xfId="39" xr:uid="{00000000-0005-0000-0000-000026000000}"/>
    <cellStyle name="40% - Accent1 3" xfId="40" xr:uid="{00000000-0005-0000-0000-000027000000}"/>
    <cellStyle name="40% - Accent1 3 2" xfId="41" xr:uid="{00000000-0005-0000-0000-000028000000}"/>
    <cellStyle name="40% - Accent1 3 3" xfId="42" xr:uid="{00000000-0005-0000-0000-000029000000}"/>
    <cellStyle name="40% - Accent2 2" xfId="43" xr:uid="{00000000-0005-0000-0000-00002A000000}"/>
    <cellStyle name="40% - Accent2 2 2" xfId="44" xr:uid="{00000000-0005-0000-0000-00002B000000}"/>
    <cellStyle name="40% - Accent2 2 3" xfId="45" xr:uid="{00000000-0005-0000-0000-00002C000000}"/>
    <cellStyle name="40% - Accent2 3" xfId="46" xr:uid="{00000000-0005-0000-0000-00002D000000}"/>
    <cellStyle name="40% - Accent2 3 2" xfId="47" xr:uid="{00000000-0005-0000-0000-00002E000000}"/>
    <cellStyle name="40% - Accent2 3 3" xfId="48" xr:uid="{00000000-0005-0000-0000-00002F000000}"/>
    <cellStyle name="40% - Accent3 2" xfId="49" xr:uid="{00000000-0005-0000-0000-000030000000}"/>
    <cellStyle name="40% - Accent3 2 2" xfId="50" xr:uid="{00000000-0005-0000-0000-000031000000}"/>
    <cellStyle name="40% - Accent3 2 3" xfId="51" xr:uid="{00000000-0005-0000-0000-000032000000}"/>
    <cellStyle name="40% - Accent3 3" xfId="52" xr:uid="{00000000-0005-0000-0000-000033000000}"/>
    <cellStyle name="40% - Accent3 3 2" xfId="53" xr:uid="{00000000-0005-0000-0000-000034000000}"/>
    <cellStyle name="40% - Accent3 3 3" xfId="54" xr:uid="{00000000-0005-0000-0000-000035000000}"/>
    <cellStyle name="40% - Accent4 2" xfId="55" xr:uid="{00000000-0005-0000-0000-000036000000}"/>
    <cellStyle name="40% - Accent4 2 2" xfId="56" xr:uid="{00000000-0005-0000-0000-000037000000}"/>
    <cellStyle name="40% - Accent4 2 3" xfId="57" xr:uid="{00000000-0005-0000-0000-000038000000}"/>
    <cellStyle name="40% - Accent4 3" xfId="58" xr:uid="{00000000-0005-0000-0000-000039000000}"/>
    <cellStyle name="40% - Accent4 3 2" xfId="59" xr:uid="{00000000-0005-0000-0000-00003A000000}"/>
    <cellStyle name="40% - Accent4 3 3" xfId="60" xr:uid="{00000000-0005-0000-0000-00003B000000}"/>
    <cellStyle name="40% - Accent5 2" xfId="61" xr:uid="{00000000-0005-0000-0000-00003C000000}"/>
    <cellStyle name="40% - Accent5 2 2" xfId="62" xr:uid="{00000000-0005-0000-0000-00003D000000}"/>
    <cellStyle name="40% - Accent5 2 3" xfId="63" xr:uid="{00000000-0005-0000-0000-00003E000000}"/>
    <cellStyle name="40% - Accent5 3" xfId="64" xr:uid="{00000000-0005-0000-0000-00003F000000}"/>
    <cellStyle name="40% - Accent5 3 2" xfId="65" xr:uid="{00000000-0005-0000-0000-000040000000}"/>
    <cellStyle name="40% - Accent5 3 3" xfId="66" xr:uid="{00000000-0005-0000-0000-000041000000}"/>
    <cellStyle name="40% - Accent6 2" xfId="67" xr:uid="{00000000-0005-0000-0000-000042000000}"/>
    <cellStyle name="40% - Accent6 2 2" xfId="68" xr:uid="{00000000-0005-0000-0000-000043000000}"/>
    <cellStyle name="40% - Accent6 2 3" xfId="69" xr:uid="{00000000-0005-0000-0000-000044000000}"/>
    <cellStyle name="40% - Accent6 3" xfId="70" xr:uid="{00000000-0005-0000-0000-000045000000}"/>
    <cellStyle name="40% - Accent6 3 2" xfId="71" xr:uid="{00000000-0005-0000-0000-000046000000}"/>
    <cellStyle name="40% - Accent6 3 3" xfId="72" xr:uid="{00000000-0005-0000-0000-000047000000}"/>
    <cellStyle name="60% - Accent1 2" xfId="73" xr:uid="{00000000-0005-0000-0000-000048000000}"/>
    <cellStyle name="60% - Accent1 2 2" xfId="74" xr:uid="{00000000-0005-0000-0000-000049000000}"/>
    <cellStyle name="60% - Accent1 2 3" xfId="75" xr:uid="{00000000-0005-0000-0000-00004A000000}"/>
    <cellStyle name="60% - Accent1 3" xfId="76" xr:uid="{00000000-0005-0000-0000-00004B000000}"/>
    <cellStyle name="60% - Accent1 3 2" xfId="77" xr:uid="{00000000-0005-0000-0000-00004C000000}"/>
    <cellStyle name="60% - Accent1 3 3" xfId="78" xr:uid="{00000000-0005-0000-0000-00004D000000}"/>
    <cellStyle name="60% - Accent2 2" xfId="79" xr:uid="{00000000-0005-0000-0000-00004E000000}"/>
    <cellStyle name="60% - Accent2 2 2" xfId="80" xr:uid="{00000000-0005-0000-0000-00004F000000}"/>
    <cellStyle name="60% - Accent2 2 3" xfId="81" xr:uid="{00000000-0005-0000-0000-000050000000}"/>
    <cellStyle name="60% - Accent2 3" xfId="82" xr:uid="{00000000-0005-0000-0000-000051000000}"/>
    <cellStyle name="60% - Accent2 3 2" xfId="83" xr:uid="{00000000-0005-0000-0000-000052000000}"/>
    <cellStyle name="60% - Accent2 3 3" xfId="84" xr:uid="{00000000-0005-0000-0000-000053000000}"/>
    <cellStyle name="60% - Accent3 2" xfId="85" xr:uid="{00000000-0005-0000-0000-000054000000}"/>
    <cellStyle name="60% - Accent3 2 2" xfId="86" xr:uid="{00000000-0005-0000-0000-000055000000}"/>
    <cellStyle name="60% - Accent3 2 3" xfId="87" xr:uid="{00000000-0005-0000-0000-000056000000}"/>
    <cellStyle name="60% - Accent3 3" xfId="88" xr:uid="{00000000-0005-0000-0000-000057000000}"/>
    <cellStyle name="60% - Accent3 3 2" xfId="89" xr:uid="{00000000-0005-0000-0000-000058000000}"/>
    <cellStyle name="60% - Accent3 3 3" xfId="90" xr:uid="{00000000-0005-0000-0000-000059000000}"/>
    <cellStyle name="60% - Accent4 2" xfId="91" xr:uid="{00000000-0005-0000-0000-00005A000000}"/>
    <cellStyle name="60% - Accent4 2 2" xfId="92" xr:uid="{00000000-0005-0000-0000-00005B000000}"/>
    <cellStyle name="60% - Accent4 2 3" xfId="93" xr:uid="{00000000-0005-0000-0000-00005C000000}"/>
    <cellStyle name="60% - Accent4 3" xfId="94" xr:uid="{00000000-0005-0000-0000-00005D000000}"/>
    <cellStyle name="60% - Accent4 3 2" xfId="95" xr:uid="{00000000-0005-0000-0000-00005E000000}"/>
    <cellStyle name="60% - Accent4 3 3" xfId="96" xr:uid="{00000000-0005-0000-0000-00005F000000}"/>
    <cellStyle name="60% - Accent5 2" xfId="97" xr:uid="{00000000-0005-0000-0000-000060000000}"/>
    <cellStyle name="60% - Accent5 2 2" xfId="98" xr:uid="{00000000-0005-0000-0000-000061000000}"/>
    <cellStyle name="60% - Accent5 2 3" xfId="99" xr:uid="{00000000-0005-0000-0000-000062000000}"/>
    <cellStyle name="60% - Accent5 3" xfId="100" xr:uid="{00000000-0005-0000-0000-000063000000}"/>
    <cellStyle name="60% - Accent5 3 2" xfId="101" xr:uid="{00000000-0005-0000-0000-000064000000}"/>
    <cellStyle name="60% - Accent5 3 3" xfId="102" xr:uid="{00000000-0005-0000-0000-000065000000}"/>
    <cellStyle name="60% - Accent6 2" xfId="103" xr:uid="{00000000-0005-0000-0000-000066000000}"/>
    <cellStyle name="60% - Accent6 2 2" xfId="104" xr:uid="{00000000-0005-0000-0000-000067000000}"/>
    <cellStyle name="60% - Accent6 2 3" xfId="105" xr:uid="{00000000-0005-0000-0000-000068000000}"/>
    <cellStyle name="60% - Accent6 3" xfId="106" xr:uid="{00000000-0005-0000-0000-000069000000}"/>
    <cellStyle name="60% - Accent6 3 2" xfId="107" xr:uid="{00000000-0005-0000-0000-00006A000000}"/>
    <cellStyle name="60% - Accent6 3 3" xfId="108" xr:uid="{00000000-0005-0000-0000-00006B000000}"/>
    <cellStyle name="Accent1 2" xfId="109" xr:uid="{00000000-0005-0000-0000-00006C000000}"/>
    <cellStyle name="Accent1 2 2" xfId="110" xr:uid="{00000000-0005-0000-0000-00006D000000}"/>
    <cellStyle name="Accent1 2 3" xfId="111" xr:uid="{00000000-0005-0000-0000-00006E000000}"/>
    <cellStyle name="Accent1 3" xfId="112" xr:uid="{00000000-0005-0000-0000-00006F000000}"/>
    <cellStyle name="Accent1 3 2" xfId="113" xr:uid="{00000000-0005-0000-0000-000070000000}"/>
    <cellStyle name="Accent1 3 3" xfId="114" xr:uid="{00000000-0005-0000-0000-000071000000}"/>
    <cellStyle name="Accent2 2" xfId="115" xr:uid="{00000000-0005-0000-0000-000072000000}"/>
    <cellStyle name="Accent2 2 2" xfId="116" xr:uid="{00000000-0005-0000-0000-000073000000}"/>
    <cellStyle name="Accent2 2 3" xfId="117" xr:uid="{00000000-0005-0000-0000-000074000000}"/>
    <cellStyle name="Accent2 3" xfId="118" xr:uid="{00000000-0005-0000-0000-000075000000}"/>
    <cellStyle name="Accent2 3 2" xfId="119" xr:uid="{00000000-0005-0000-0000-000076000000}"/>
    <cellStyle name="Accent2 3 3" xfId="120" xr:uid="{00000000-0005-0000-0000-000077000000}"/>
    <cellStyle name="Accent3 2" xfId="121" xr:uid="{00000000-0005-0000-0000-000078000000}"/>
    <cellStyle name="Accent3 2 2" xfId="122" xr:uid="{00000000-0005-0000-0000-000079000000}"/>
    <cellStyle name="Accent3 2 3" xfId="123" xr:uid="{00000000-0005-0000-0000-00007A000000}"/>
    <cellStyle name="Accent3 3" xfId="124" xr:uid="{00000000-0005-0000-0000-00007B000000}"/>
    <cellStyle name="Accent3 3 2" xfId="125" xr:uid="{00000000-0005-0000-0000-00007C000000}"/>
    <cellStyle name="Accent3 3 3" xfId="126" xr:uid="{00000000-0005-0000-0000-00007D000000}"/>
    <cellStyle name="Accent4 2" xfId="127" xr:uid="{00000000-0005-0000-0000-00007E000000}"/>
    <cellStyle name="Accent4 2 2" xfId="128" xr:uid="{00000000-0005-0000-0000-00007F000000}"/>
    <cellStyle name="Accent4 2 3" xfId="129" xr:uid="{00000000-0005-0000-0000-000080000000}"/>
    <cellStyle name="Accent4 3" xfId="130" xr:uid="{00000000-0005-0000-0000-000081000000}"/>
    <cellStyle name="Accent4 3 2" xfId="131" xr:uid="{00000000-0005-0000-0000-000082000000}"/>
    <cellStyle name="Accent4 3 3" xfId="132" xr:uid="{00000000-0005-0000-0000-000083000000}"/>
    <cellStyle name="Accent5 2" xfId="133" xr:uid="{00000000-0005-0000-0000-000084000000}"/>
    <cellStyle name="Accent5 2 2" xfId="134" xr:uid="{00000000-0005-0000-0000-000085000000}"/>
    <cellStyle name="Accent5 2 3" xfId="135" xr:uid="{00000000-0005-0000-0000-000086000000}"/>
    <cellStyle name="Accent5 3" xfId="136" xr:uid="{00000000-0005-0000-0000-000087000000}"/>
    <cellStyle name="Accent5 3 2" xfId="137" xr:uid="{00000000-0005-0000-0000-000088000000}"/>
    <cellStyle name="Accent5 3 3" xfId="138" xr:uid="{00000000-0005-0000-0000-000089000000}"/>
    <cellStyle name="Accent6 2" xfId="139" xr:uid="{00000000-0005-0000-0000-00008A000000}"/>
    <cellStyle name="Accent6 2 2" xfId="140" xr:uid="{00000000-0005-0000-0000-00008B000000}"/>
    <cellStyle name="Accent6 2 3" xfId="141" xr:uid="{00000000-0005-0000-0000-00008C000000}"/>
    <cellStyle name="Accent6 3" xfId="142" xr:uid="{00000000-0005-0000-0000-00008D000000}"/>
    <cellStyle name="Accent6 3 2" xfId="143" xr:uid="{00000000-0005-0000-0000-00008E000000}"/>
    <cellStyle name="Accent6 3 3" xfId="144" xr:uid="{00000000-0005-0000-0000-00008F000000}"/>
    <cellStyle name="Bad 2" xfId="145" xr:uid="{00000000-0005-0000-0000-000090000000}"/>
    <cellStyle name="Bad 2 2" xfId="146" xr:uid="{00000000-0005-0000-0000-000091000000}"/>
    <cellStyle name="Bad 2 3" xfId="147" xr:uid="{00000000-0005-0000-0000-000092000000}"/>
    <cellStyle name="Bad 3" xfId="148" xr:uid="{00000000-0005-0000-0000-000093000000}"/>
    <cellStyle name="Bad 3 2" xfId="149" xr:uid="{00000000-0005-0000-0000-000094000000}"/>
    <cellStyle name="Bad 3 3" xfId="150" xr:uid="{00000000-0005-0000-0000-000095000000}"/>
    <cellStyle name="Calculation 2" xfId="151" xr:uid="{00000000-0005-0000-0000-000096000000}"/>
    <cellStyle name="Calculation 2 2" xfId="152" xr:uid="{00000000-0005-0000-0000-000097000000}"/>
    <cellStyle name="Calculation 2 3" xfId="153" xr:uid="{00000000-0005-0000-0000-000098000000}"/>
    <cellStyle name="Calculation 3" xfId="154" xr:uid="{00000000-0005-0000-0000-000099000000}"/>
    <cellStyle name="Calculation 3 2" xfId="155" xr:uid="{00000000-0005-0000-0000-00009A000000}"/>
    <cellStyle name="Calculation 3 3" xfId="156" xr:uid="{00000000-0005-0000-0000-00009B000000}"/>
    <cellStyle name="Check Cell 2" xfId="157" xr:uid="{00000000-0005-0000-0000-00009C000000}"/>
    <cellStyle name="Check Cell 2 2" xfId="158" xr:uid="{00000000-0005-0000-0000-00009D000000}"/>
    <cellStyle name="Check Cell 2 3" xfId="159" xr:uid="{00000000-0005-0000-0000-00009E000000}"/>
    <cellStyle name="Check Cell 3" xfId="160" xr:uid="{00000000-0005-0000-0000-00009F000000}"/>
    <cellStyle name="Check Cell 3 2" xfId="161" xr:uid="{00000000-0005-0000-0000-0000A0000000}"/>
    <cellStyle name="Check Cell 3 3" xfId="162" xr:uid="{00000000-0005-0000-0000-0000A1000000}"/>
    <cellStyle name="Comma [0]" xfId="163" builtinId="6"/>
    <cellStyle name="Explanatory Text 2" xfId="164" xr:uid="{00000000-0005-0000-0000-0000A3000000}"/>
    <cellStyle name="Explanatory Text 2 2" xfId="165" xr:uid="{00000000-0005-0000-0000-0000A4000000}"/>
    <cellStyle name="Explanatory Text 2 3" xfId="166" xr:uid="{00000000-0005-0000-0000-0000A5000000}"/>
    <cellStyle name="Explanatory Text 3" xfId="167" xr:uid="{00000000-0005-0000-0000-0000A6000000}"/>
    <cellStyle name="Explanatory Text 3 2" xfId="168" xr:uid="{00000000-0005-0000-0000-0000A7000000}"/>
    <cellStyle name="Explanatory Text 3 3" xfId="169" xr:uid="{00000000-0005-0000-0000-0000A8000000}"/>
    <cellStyle name="Good 2" xfId="170" xr:uid="{00000000-0005-0000-0000-0000A9000000}"/>
    <cellStyle name="Good 2 2" xfId="171" xr:uid="{00000000-0005-0000-0000-0000AA000000}"/>
    <cellStyle name="Good 2 3" xfId="172" xr:uid="{00000000-0005-0000-0000-0000AB000000}"/>
    <cellStyle name="Good 3" xfId="173" xr:uid="{00000000-0005-0000-0000-0000AC000000}"/>
    <cellStyle name="Good 3 2" xfId="174" xr:uid="{00000000-0005-0000-0000-0000AD000000}"/>
    <cellStyle name="Good 3 3" xfId="175" xr:uid="{00000000-0005-0000-0000-0000AE000000}"/>
    <cellStyle name="Heading 1 2" xfId="176" xr:uid="{00000000-0005-0000-0000-0000AF000000}"/>
    <cellStyle name="Heading 1 2 2" xfId="177" xr:uid="{00000000-0005-0000-0000-0000B0000000}"/>
    <cellStyle name="Heading 1 2 3" xfId="178" xr:uid="{00000000-0005-0000-0000-0000B1000000}"/>
    <cellStyle name="Heading 1 3" xfId="179" xr:uid="{00000000-0005-0000-0000-0000B2000000}"/>
    <cellStyle name="Heading 1 3 2" xfId="180" xr:uid="{00000000-0005-0000-0000-0000B3000000}"/>
    <cellStyle name="Heading 1 3 3" xfId="181" xr:uid="{00000000-0005-0000-0000-0000B4000000}"/>
    <cellStyle name="Heading 2 2" xfId="182" xr:uid="{00000000-0005-0000-0000-0000B5000000}"/>
    <cellStyle name="Heading 2 2 2" xfId="183" xr:uid="{00000000-0005-0000-0000-0000B6000000}"/>
    <cellStyle name="Heading 2 2 3" xfId="184" xr:uid="{00000000-0005-0000-0000-0000B7000000}"/>
    <cellStyle name="Heading 2 3" xfId="185" xr:uid="{00000000-0005-0000-0000-0000B8000000}"/>
    <cellStyle name="Heading 2 3 2" xfId="186" xr:uid="{00000000-0005-0000-0000-0000B9000000}"/>
    <cellStyle name="Heading 2 3 3" xfId="187" xr:uid="{00000000-0005-0000-0000-0000BA000000}"/>
    <cellStyle name="Heading 3 2" xfId="188" xr:uid="{00000000-0005-0000-0000-0000BB000000}"/>
    <cellStyle name="Heading 3 2 2" xfId="189" xr:uid="{00000000-0005-0000-0000-0000BC000000}"/>
    <cellStyle name="Heading 3 2 3" xfId="190" xr:uid="{00000000-0005-0000-0000-0000BD000000}"/>
    <cellStyle name="Heading 3 3" xfId="191" xr:uid="{00000000-0005-0000-0000-0000BE000000}"/>
    <cellStyle name="Heading 3 3 2" xfId="192" xr:uid="{00000000-0005-0000-0000-0000BF000000}"/>
    <cellStyle name="Heading 3 3 3" xfId="193" xr:uid="{00000000-0005-0000-0000-0000C0000000}"/>
    <cellStyle name="Heading 4 2" xfId="194" xr:uid="{00000000-0005-0000-0000-0000C1000000}"/>
    <cellStyle name="Heading 4 2 2" xfId="195" xr:uid="{00000000-0005-0000-0000-0000C2000000}"/>
    <cellStyle name="Heading 4 2 3" xfId="196" xr:uid="{00000000-0005-0000-0000-0000C3000000}"/>
    <cellStyle name="Heading 4 3" xfId="197" xr:uid="{00000000-0005-0000-0000-0000C4000000}"/>
    <cellStyle name="Heading 4 3 2" xfId="198" xr:uid="{00000000-0005-0000-0000-0000C5000000}"/>
    <cellStyle name="Heading 4 3 3" xfId="199" xr:uid="{00000000-0005-0000-0000-0000C6000000}"/>
    <cellStyle name="Hyperlink" xfId="200" builtinId="8"/>
    <cellStyle name="Input 2" xfId="201" xr:uid="{00000000-0005-0000-0000-0000C8000000}"/>
    <cellStyle name="Input 2 2" xfId="202" xr:uid="{00000000-0005-0000-0000-0000C9000000}"/>
    <cellStyle name="Input 2 3" xfId="203" xr:uid="{00000000-0005-0000-0000-0000CA000000}"/>
    <cellStyle name="Input 3" xfId="204" xr:uid="{00000000-0005-0000-0000-0000CB000000}"/>
    <cellStyle name="Input 3 2" xfId="205" xr:uid="{00000000-0005-0000-0000-0000CC000000}"/>
    <cellStyle name="Input 3 3" xfId="206" xr:uid="{00000000-0005-0000-0000-0000CD000000}"/>
    <cellStyle name="Linked Cell 2" xfId="207" xr:uid="{00000000-0005-0000-0000-0000CE000000}"/>
    <cellStyle name="Linked Cell 2 2" xfId="208" xr:uid="{00000000-0005-0000-0000-0000CF000000}"/>
    <cellStyle name="Linked Cell 2 3" xfId="209" xr:uid="{00000000-0005-0000-0000-0000D0000000}"/>
    <cellStyle name="Linked Cell 3" xfId="210" xr:uid="{00000000-0005-0000-0000-0000D1000000}"/>
    <cellStyle name="Linked Cell 3 2" xfId="211" xr:uid="{00000000-0005-0000-0000-0000D2000000}"/>
    <cellStyle name="Linked Cell 3 3" xfId="212" xr:uid="{00000000-0005-0000-0000-0000D3000000}"/>
    <cellStyle name="Neutral 2" xfId="213" xr:uid="{00000000-0005-0000-0000-0000D4000000}"/>
    <cellStyle name="Neutral 2 2" xfId="214" xr:uid="{00000000-0005-0000-0000-0000D5000000}"/>
    <cellStyle name="Neutral 2 3" xfId="215" xr:uid="{00000000-0005-0000-0000-0000D6000000}"/>
    <cellStyle name="Neutral 3" xfId="216" xr:uid="{00000000-0005-0000-0000-0000D7000000}"/>
    <cellStyle name="Neutral 3 2" xfId="217" xr:uid="{00000000-0005-0000-0000-0000D8000000}"/>
    <cellStyle name="Neutral 3 3" xfId="218" xr:uid="{00000000-0005-0000-0000-0000D9000000}"/>
    <cellStyle name="Normal" xfId="0" builtinId="0"/>
    <cellStyle name="Normal 10" xfId="219" xr:uid="{00000000-0005-0000-0000-0000DB000000}"/>
    <cellStyle name="Normal 10 2" xfId="220" xr:uid="{00000000-0005-0000-0000-0000DC000000}"/>
    <cellStyle name="Normal 10 3" xfId="221" xr:uid="{00000000-0005-0000-0000-0000DD000000}"/>
    <cellStyle name="Normal 11" xfId="222" xr:uid="{00000000-0005-0000-0000-0000DE000000}"/>
    <cellStyle name="Normal 11 2" xfId="223" xr:uid="{00000000-0005-0000-0000-0000DF000000}"/>
    <cellStyle name="Normal 11 3" xfId="224" xr:uid="{00000000-0005-0000-0000-0000E0000000}"/>
    <cellStyle name="Normal 2" xfId="225" xr:uid="{00000000-0005-0000-0000-0000E1000000}"/>
    <cellStyle name="Normal 2 2" xfId="226" xr:uid="{00000000-0005-0000-0000-0000E2000000}"/>
    <cellStyle name="Normal 2 3" xfId="227" xr:uid="{00000000-0005-0000-0000-0000E3000000}"/>
    <cellStyle name="Normal 3" xfId="228" xr:uid="{00000000-0005-0000-0000-0000E4000000}"/>
    <cellStyle name="Normal 3 2" xfId="229" xr:uid="{00000000-0005-0000-0000-0000E5000000}"/>
    <cellStyle name="Normal 3 3" xfId="230" xr:uid="{00000000-0005-0000-0000-0000E6000000}"/>
    <cellStyle name="Normal 4" xfId="231" xr:uid="{00000000-0005-0000-0000-0000E7000000}"/>
    <cellStyle name="Normal 4 2" xfId="232" xr:uid="{00000000-0005-0000-0000-0000E8000000}"/>
    <cellStyle name="Normal 4 3" xfId="233" xr:uid="{00000000-0005-0000-0000-0000E9000000}"/>
    <cellStyle name="Normal 5" xfId="234" xr:uid="{00000000-0005-0000-0000-0000EA000000}"/>
    <cellStyle name="Normal 5 2" xfId="235" xr:uid="{00000000-0005-0000-0000-0000EB000000}"/>
    <cellStyle name="Normal 5 3" xfId="236" xr:uid="{00000000-0005-0000-0000-0000EC000000}"/>
    <cellStyle name="Normal 6" xfId="237" xr:uid="{00000000-0005-0000-0000-0000ED000000}"/>
    <cellStyle name="Normal 6 2" xfId="238" xr:uid="{00000000-0005-0000-0000-0000EE000000}"/>
    <cellStyle name="Normal 6 3" xfId="239" xr:uid="{00000000-0005-0000-0000-0000EF000000}"/>
    <cellStyle name="Normal 7" xfId="277" xr:uid="{07D54432-DFED-4439-9508-69E677347113}"/>
    <cellStyle name="Normal 8" xfId="240" xr:uid="{00000000-0005-0000-0000-0000F0000000}"/>
    <cellStyle name="Normal 8 2" xfId="241" xr:uid="{00000000-0005-0000-0000-0000F1000000}"/>
    <cellStyle name="Normal 8 3" xfId="242" xr:uid="{00000000-0005-0000-0000-0000F2000000}"/>
    <cellStyle name="Normal 9" xfId="243" xr:uid="{00000000-0005-0000-0000-0000F3000000}"/>
    <cellStyle name="Normal 9 2" xfId="244" xr:uid="{00000000-0005-0000-0000-0000F4000000}"/>
    <cellStyle name="Normal 9 3" xfId="245" xr:uid="{00000000-0005-0000-0000-0000F5000000}"/>
    <cellStyle name="Note 2" xfId="246" xr:uid="{00000000-0005-0000-0000-0000F6000000}"/>
    <cellStyle name="Note 2 2" xfId="247" xr:uid="{00000000-0005-0000-0000-0000F7000000}"/>
    <cellStyle name="Note 2 3" xfId="248" xr:uid="{00000000-0005-0000-0000-0000F8000000}"/>
    <cellStyle name="Note 3" xfId="249" xr:uid="{00000000-0005-0000-0000-0000F9000000}"/>
    <cellStyle name="Note 3 2" xfId="250" xr:uid="{00000000-0005-0000-0000-0000FA000000}"/>
    <cellStyle name="Note 3 3" xfId="251" xr:uid="{00000000-0005-0000-0000-0000FB000000}"/>
    <cellStyle name="Output 2" xfId="252" xr:uid="{00000000-0005-0000-0000-0000FC000000}"/>
    <cellStyle name="Output 2 2" xfId="253" xr:uid="{00000000-0005-0000-0000-0000FD000000}"/>
    <cellStyle name="Output 2 3" xfId="254" xr:uid="{00000000-0005-0000-0000-0000FE000000}"/>
    <cellStyle name="Output 3" xfId="255" xr:uid="{00000000-0005-0000-0000-0000FF000000}"/>
    <cellStyle name="Output 3 2" xfId="256" xr:uid="{00000000-0005-0000-0000-000000010000}"/>
    <cellStyle name="Output 3 3" xfId="257" xr:uid="{00000000-0005-0000-0000-000001010000}"/>
    <cellStyle name="Percent" xfId="258" builtinId="5"/>
    <cellStyle name="Title 2" xfId="259" xr:uid="{00000000-0005-0000-0000-000003010000}"/>
    <cellStyle name="Title 2 2" xfId="260" xr:uid="{00000000-0005-0000-0000-000004010000}"/>
    <cellStyle name="Title 2 3" xfId="261" xr:uid="{00000000-0005-0000-0000-000005010000}"/>
    <cellStyle name="Title 3" xfId="262" xr:uid="{00000000-0005-0000-0000-000006010000}"/>
    <cellStyle name="Title 3 2" xfId="263" xr:uid="{00000000-0005-0000-0000-000007010000}"/>
    <cellStyle name="Title 3 3" xfId="264" xr:uid="{00000000-0005-0000-0000-000008010000}"/>
    <cellStyle name="Total 2" xfId="265" xr:uid="{00000000-0005-0000-0000-000009010000}"/>
    <cellStyle name="Total 2 2" xfId="266" xr:uid="{00000000-0005-0000-0000-00000A010000}"/>
    <cellStyle name="Total 2 3" xfId="267" xr:uid="{00000000-0005-0000-0000-00000B010000}"/>
    <cellStyle name="Total 3" xfId="268" xr:uid="{00000000-0005-0000-0000-00000C010000}"/>
    <cellStyle name="Total 3 2" xfId="269" xr:uid="{00000000-0005-0000-0000-00000D010000}"/>
    <cellStyle name="Total 3 3" xfId="270" xr:uid="{00000000-0005-0000-0000-00000E010000}"/>
    <cellStyle name="Warning Text 2" xfId="271" xr:uid="{00000000-0005-0000-0000-00000F010000}"/>
    <cellStyle name="Warning Text 2 2" xfId="272" xr:uid="{00000000-0005-0000-0000-000010010000}"/>
    <cellStyle name="Warning Text 2 3" xfId="273" xr:uid="{00000000-0005-0000-0000-000011010000}"/>
    <cellStyle name="Warning Text 3" xfId="274" xr:uid="{00000000-0005-0000-0000-000012010000}"/>
    <cellStyle name="Warning Text 3 2" xfId="275" xr:uid="{00000000-0005-0000-0000-000013010000}"/>
    <cellStyle name="Warning Text 3 3" xfId="276" xr:uid="{00000000-0005-0000-0000-00001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'Fjöldi kaupsamninga'!$A$12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28575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3B-4049-AEE6-48DD452FA245}"/>
              </c:ext>
            </c:extLst>
          </c:dPt>
          <c:dPt>
            <c:idx val="8"/>
            <c:bubble3D val="0"/>
            <c:spPr>
              <a:ln w="28575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3B-4049-AEE6-48DD452FA245}"/>
              </c:ext>
            </c:extLst>
          </c:dPt>
          <c:cat>
            <c:numRef>
              <c:f>'Fjöldi kaupsamninga'!$B$11:$S$11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'Fjöldi kaupsamninga'!$B$12:$S$12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107.08527789563004</c:v>
                </c:pt>
                <c:pt idx="2">
                  <c:v>126.75010606703437</c:v>
                </c:pt>
                <c:pt idx="3">
                  <c:v>152.16376750106068</c:v>
                </c:pt>
                <c:pt idx="4">
                  <c:v>167.64955451845566</c:v>
                </c:pt>
                <c:pt idx="5">
                  <c:v>125.66822231650403</c:v>
                </c:pt>
                <c:pt idx="6">
                  <c:v>161.44463300806109</c:v>
                </c:pt>
                <c:pt idx="7">
                  <c:v>66.090369113279593</c:v>
                </c:pt>
                <c:pt idx="8">
                  <c:v>39.011455239711495</c:v>
                </c:pt>
                <c:pt idx="9">
                  <c:v>49.925753075943994</c:v>
                </c:pt>
                <c:pt idx="10">
                  <c:v>69.961815867628346</c:v>
                </c:pt>
                <c:pt idx="11">
                  <c:v>80.854900296987694</c:v>
                </c:pt>
                <c:pt idx="12">
                  <c:v>89.616037335596104</c:v>
                </c:pt>
                <c:pt idx="13">
                  <c:v>99.56512515910056</c:v>
                </c:pt>
                <c:pt idx="14">
                  <c:v>119.67543487484089</c:v>
                </c:pt>
                <c:pt idx="15">
                  <c:v>131.6079762409843</c:v>
                </c:pt>
                <c:pt idx="16">
                  <c:v>128.40475180313959</c:v>
                </c:pt>
                <c:pt idx="17">
                  <c:v>129.29571489181163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3B-4049-AEE6-48DD452FA245}"/>
            </c:ext>
          </c:extLst>
        </c:ser>
        <c:ser>
          <c:idx val="1"/>
          <c:order val="1"/>
          <c:tx>
            <c:strRef>
              <c:f>'Fjöldi kaupsamninga'!$A$13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A73B-4049-AEE6-48DD452FA24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6-A73B-4049-AEE6-48DD452FA24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7-A73B-4049-AEE6-48DD452FA245}"/>
              </c:ext>
            </c:extLst>
          </c:dPt>
          <c:cat>
            <c:numRef>
              <c:f>'Fjöldi kaupsamninga'!$B$11:$S$11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'Fjöldi kaupsamninga'!$B$13:$S$13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108.80694804205393</c:v>
                </c:pt>
                <c:pt idx="2">
                  <c:v>128.73685814414139</c:v>
                </c:pt>
                <c:pt idx="3">
                  <c:v>154.18253847325917</c:v>
                </c:pt>
                <c:pt idx="4">
                  <c:v>146.57930824318146</c:v>
                </c:pt>
                <c:pt idx="5">
                  <c:v>113.59134542130123</c:v>
                </c:pt>
                <c:pt idx="6">
                  <c:v>153.23784854487278</c:v>
                </c:pt>
                <c:pt idx="7">
                  <c:v>53.816852049367668</c:v>
                </c:pt>
                <c:pt idx="8">
                  <c:v>31.723297272588759</c:v>
                </c:pt>
                <c:pt idx="9">
                  <c:v>45.665092183452686</c:v>
                </c:pt>
                <c:pt idx="10">
                  <c:v>70.51653207374676</c:v>
                </c:pt>
                <c:pt idx="11">
                  <c:v>81.4261770531769</c:v>
                </c:pt>
                <c:pt idx="12">
                  <c:v>89.120828889227482</c:v>
                </c:pt>
                <c:pt idx="13">
                  <c:v>95.870790796891669</c:v>
                </c:pt>
                <c:pt idx="14">
                  <c:v>112.57047082127076</c:v>
                </c:pt>
                <c:pt idx="15">
                  <c:v>121.7278683528874</c:v>
                </c:pt>
                <c:pt idx="16">
                  <c:v>113.34755447204023</c:v>
                </c:pt>
                <c:pt idx="17">
                  <c:v>117.70531769008075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3B-4049-AEE6-48DD452FA245}"/>
            </c:ext>
          </c:extLst>
        </c:ser>
        <c:ser>
          <c:idx val="2"/>
          <c:order val="2"/>
          <c:tx>
            <c:strRef>
              <c:f>'Fjöldi kaupsamninga'!$A$14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A73B-4049-AEE6-48DD452FA24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A73B-4049-AEE6-48DD452FA24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A73B-4049-AEE6-48DD452FA24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C-A73B-4049-AEE6-48DD452FA245}"/>
              </c:ext>
            </c:extLst>
          </c:dPt>
          <c:cat>
            <c:numRef>
              <c:f>'Fjöldi kaupsamninga'!$B$11:$S$11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'Fjöldi kaupsamninga'!$B$14:$S$14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103.1413612565445</c:v>
                </c:pt>
                <c:pt idx="2">
                  <c:v>122.19895287958116</c:v>
                </c:pt>
                <c:pt idx="3">
                  <c:v>147.5392670157068</c:v>
                </c:pt>
                <c:pt idx="4">
                  <c:v>215.91623036649216</c:v>
                </c:pt>
                <c:pt idx="5">
                  <c:v>153.33333333333334</c:v>
                </c:pt>
                <c:pt idx="6">
                  <c:v>180.24432809773123</c:v>
                </c:pt>
                <c:pt idx="7">
                  <c:v>94.205933682373484</c:v>
                </c:pt>
                <c:pt idx="8">
                  <c:v>55.706806282722511</c:v>
                </c:pt>
                <c:pt idx="9">
                  <c:v>59.685863874345543</c:v>
                </c:pt>
                <c:pt idx="10">
                  <c:v>68.691099476439788</c:v>
                </c:pt>
                <c:pt idx="11">
                  <c:v>79.546247818499126</c:v>
                </c:pt>
                <c:pt idx="12">
                  <c:v>90.750436300174513</c:v>
                </c:pt>
                <c:pt idx="13">
                  <c:v>108.02792321116928</c:v>
                </c:pt>
                <c:pt idx="14">
                  <c:v>135.95113438045374</c:v>
                </c:pt>
                <c:pt idx="15">
                  <c:v>154.24083769633506</c:v>
                </c:pt>
                <c:pt idx="16">
                  <c:v>162.89703315881326</c:v>
                </c:pt>
                <c:pt idx="17">
                  <c:v>155.84642233856894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3B-4049-AEE6-48DD452FA245}"/>
            </c:ext>
          </c:extLst>
        </c:ser>
        <c:ser>
          <c:idx val="3"/>
          <c:order val="3"/>
          <c:tx>
            <c:strRef>
              <c:f>'Fjöldi kaupsamninga'!$A$15</c:f>
              <c:strCache>
                <c:ptCount val="1"/>
                <c:pt idx="0">
                  <c:v>Austurland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'Fjöldi kaupsamninga'!$B$11:$S$11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'Fjöldi kaupsamninga'!$B$15:$S$15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109.89583333333333</c:v>
                </c:pt>
                <c:pt idx="2">
                  <c:v>192.1875</c:v>
                </c:pt>
                <c:pt idx="3">
                  <c:v>214.0625</c:v>
                </c:pt>
                <c:pt idx="4">
                  <c:v>282.29166666666663</c:v>
                </c:pt>
                <c:pt idx="5">
                  <c:v>248.95833333333334</c:v>
                </c:pt>
                <c:pt idx="6">
                  <c:v>230.72916666666666</c:v>
                </c:pt>
                <c:pt idx="7">
                  <c:v>139.0625</c:v>
                </c:pt>
                <c:pt idx="8">
                  <c:v>94.270833333333343</c:v>
                </c:pt>
                <c:pt idx="9">
                  <c:v>102.08333333333333</c:v>
                </c:pt>
                <c:pt idx="10">
                  <c:v>108.33333333333333</c:v>
                </c:pt>
                <c:pt idx="11">
                  <c:v>117.1875</c:v>
                </c:pt>
                <c:pt idx="12">
                  <c:v>145.83333333333331</c:v>
                </c:pt>
                <c:pt idx="13">
                  <c:v>145.83333333333331</c:v>
                </c:pt>
                <c:pt idx="14">
                  <c:v>173.4375</c:v>
                </c:pt>
                <c:pt idx="15">
                  <c:v>146.35416666666669</c:v>
                </c:pt>
                <c:pt idx="16">
                  <c:v>165.10416666666669</c:v>
                </c:pt>
                <c:pt idx="17">
                  <c:v>194.27083333333331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3B-4049-AEE6-48DD452FA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046640"/>
        <c:axId val="1"/>
      </c:lineChart>
      <c:catAx>
        <c:axId val="42504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"/>
        <c:crossesAt val="10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Þróun</a:t>
                </a:r>
                <a:r>
                  <a:rPr lang="en-US" baseline="0"/>
                  <a:t> í fjölda kaupsamninga frá 2001  (vísitala 2001 = 100)</a:t>
                </a:r>
                <a:endParaRPr lang="en-US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22225"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504664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Þróun fasteignaverðs 2001 - 2018 miðað við vísitölu neysluverðs 2019</a:t>
            </a:r>
          </a:p>
        </c:rich>
      </c:tx>
      <c:layout>
        <c:manualLayout>
          <c:xMode val="edge"/>
          <c:yMode val="edge"/>
          <c:x val="0.2162691946241366"/>
          <c:y val="3.901925813490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253363557383"/>
          <c:y val="1.8936767234407112E-2"/>
          <c:w val="0.84243211996415301"/>
          <c:h val="0.77884822123699904"/>
        </c:manualLayout>
      </c:layout>
      <c:lineChart>
        <c:grouping val="standard"/>
        <c:varyColors val="0"/>
        <c:ser>
          <c:idx val="0"/>
          <c:order val="1"/>
          <c:tx>
            <c:strRef>
              <c:f>'Þróun fasteignaverðs'!$A$18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DC91-4CF2-8C0C-8F2434518D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C-DC91-4CF2-8C0C-8F2434518D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DC91-4CF2-8C0C-8F2434518D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DC91-4CF2-8C0C-8F2434518DEF}"/>
              </c:ext>
            </c:extLst>
          </c:dPt>
          <c:cat>
            <c:numRef>
              <c:f>'Þróun fasteignaverðs'!$B$17:$S$17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fasteignaverðs'!$B$18:$S$18</c:f>
              <c:numCache>
                <c:formatCode>_-* #,##0.0\ _k_r_._-;\-* #,##0.0\ _k_r_._-;_-* "-"\ _k_r_._-;_-@_-</c:formatCode>
                <c:ptCount val="18"/>
                <c:pt idx="0">
                  <c:v>27.085813339397731</c:v>
                </c:pt>
                <c:pt idx="1">
                  <c:v>26.86696727347384</c:v>
                </c:pt>
                <c:pt idx="2">
                  <c:v>28.089421844575309</c:v>
                </c:pt>
                <c:pt idx="3">
                  <c:v>31.382932699277593</c:v>
                </c:pt>
                <c:pt idx="4">
                  <c:v>37.485578446218774</c:v>
                </c:pt>
                <c:pt idx="5">
                  <c:v>41.240881308935961</c:v>
                </c:pt>
                <c:pt idx="6">
                  <c:v>45.662552604416</c:v>
                </c:pt>
                <c:pt idx="7">
                  <c:v>44.339860119866771</c:v>
                </c:pt>
                <c:pt idx="8">
                  <c:v>36.654664372906993</c:v>
                </c:pt>
                <c:pt idx="9">
                  <c:v>32.575292406847431</c:v>
                </c:pt>
                <c:pt idx="10">
                  <c:v>32.30539380017543</c:v>
                </c:pt>
                <c:pt idx="11">
                  <c:v>31.877187639946261</c:v>
                </c:pt>
                <c:pt idx="12">
                  <c:v>33.592395534225325</c:v>
                </c:pt>
                <c:pt idx="13">
                  <c:v>35.279057879957826</c:v>
                </c:pt>
                <c:pt idx="14">
                  <c:v>35.903454504667927</c:v>
                </c:pt>
                <c:pt idx="15">
                  <c:v>40.132243504113092</c:v>
                </c:pt>
                <c:pt idx="16">
                  <c:v>44.300447785121563</c:v>
                </c:pt>
                <c:pt idx="17">
                  <c:v>45.262563723130469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C91-4CF2-8C0C-8F2434518DEF}"/>
            </c:ext>
          </c:extLst>
        </c:ser>
        <c:ser>
          <c:idx val="3"/>
          <c:order val="2"/>
          <c:tx>
            <c:strRef>
              <c:f>'Þróun fasteignaverðs'!$A$19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3-DC91-4CF2-8C0C-8F2434518D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DC91-4CF2-8C0C-8F2434518D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7-DC91-4CF2-8C0C-8F2434518D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9-DC91-4CF2-8C0C-8F2434518DEF}"/>
              </c:ext>
            </c:extLst>
          </c:dPt>
          <c:cat>
            <c:numRef>
              <c:f>'Þróun fasteignaverðs'!$B$17:$S$17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fasteignaverðs'!$B$19:$S$19</c:f>
              <c:numCache>
                <c:formatCode>_-* #,##0.0\ _k_r_-;\-* #,##0.0\ _k_r_-;_-* "-"?\ _k_r_-;_-@_-</c:formatCode>
                <c:ptCount val="18"/>
                <c:pt idx="0">
                  <c:v>30.656274184329028</c:v>
                </c:pt>
                <c:pt idx="1">
                  <c:v>29.935141700993206</c:v>
                </c:pt>
                <c:pt idx="2">
                  <c:v>30.947517048878506</c:v>
                </c:pt>
                <c:pt idx="3">
                  <c:v>34.706896854288189</c:v>
                </c:pt>
                <c:pt idx="4">
                  <c:v>46.013998561221541</c:v>
                </c:pt>
                <c:pt idx="5">
                  <c:v>49.085668917881804</c:v>
                </c:pt>
                <c:pt idx="6">
                  <c:v>52.9376725981598</c:v>
                </c:pt>
                <c:pt idx="7">
                  <c:v>48.748493575429585</c:v>
                </c:pt>
                <c:pt idx="8">
                  <c:v>46.767747239835352</c:v>
                </c:pt>
                <c:pt idx="9">
                  <c:v>37.495761422766378</c:v>
                </c:pt>
                <c:pt idx="10">
                  <c:v>36.475597606653011</c:v>
                </c:pt>
                <c:pt idx="11">
                  <c:v>36.173694684818635</c:v>
                </c:pt>
                <c:pt idx="12">
                  <c:v>38.036684364105078</c:v>
                </c:pt>
                <c:pt idx="13">
                  <c:v>41.020984114199749</c:v>
                </c:pt>
                <c:pt idx="14">
                  <c:v>42.230570078720731</c:v>
                </c:pt>
                <c:pt idx="15">
                  <c:v>47.285214127212647</c:v>
                </c:pt>
                <c:pt idx="16">
                  <c:v>52.950950101123453</c:v>
                </c:pt>
                <c:pt idx="17">
                  <c:v>52.894999890872754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C91-4CF2-8C0C-8F2434518DEF}"/>
            </c:ext>
          </c:extLst>
        </c:ser>
        <c:ser>
          <c:idx val="2"/>
          <c:order val="3"/>
          <c:tx>
            <c:strRef>
              <c:f>'Þróun fasteignaverðs'!$A$20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DC91-4CF2-8C0C-8F2434518D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E-DC91-4CF2-8C0C-8F2434518D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0-DC91-4CF2-8C0C-8F2434518D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2-DC91-4CF2-8C0C-8F2434518DEF}"/>
              </c:ext>
            </c:extLst>
          </c:dPt>
          <c:cat>
            <c:numRef>
              <c:f>'Þróun fasteignaverðs'!$B$17:$S$17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fasteignaverðs'!$B$20:$S$20</c:f>
              <c:numCache>
                <c:formatCode>_-* #,##0.0\ _k_r_._-;\-* #,##0.0\ _k_r_._-;_-* "-"\ _k_r_._-;_-@_-</c:formatCode>
                <c:ptCount val="18"/>
                <c:pt idx="0">
                  <c:v>18.90677860107867</c:v>
                </c:pt>
                <c:pt idx="1">
                  <c:v>19.452471981793391</c:v>
                </c:pt>
                <c:pt idx="2">
                  <c:v>21.191950727420849</c:v>
                </c:pt>
                <c:pt idx="3">
                  <c:v>23.425706939979683</c:v>
                </c:pt>
                <c:pt idx="4">
                  <c:v>24.222823595535534</c:v>
                </c:pt>
                <c:pt idx="5">
                  <c:v>27.928135662523175</c:v>
                </c:pt>
                <c:pt idx="6">
                  <c:v>31.494101446964137</c:v>
                </c:pt>
                <c:pt idx="7">
                  <c:v>38.570577657826071</c:v>
                </c:pt>
                <c:pt idx="8">
                  <c:v>23.462033715673396</c:v>
                </c:pt>
                <c:pt idx="9">
                  <c:v>23.951523026315797</c:v>
                </c:pt>
                <c:pt idx="10">
                  <c:v>22.498634035755572</c:v>
                </c:pt>
                <c:pt idx="11">
                  <c:v>21.802359360965148</c:v>
                </c:pt>
                <c:pt idx="12">
                  <c:v>23.594455008853519</c:v>
                </c:pt>
                <c:pt idx="13">
                  <c:v>23.605972301330969</c:v>
                </c:pt>
                <c:pt idx="14">
                  <c:v>23.902240162921551</c:v>
                </c:pt>
                <c:pt idx="15">
                  <c:v>27.200566131869941</c:v>
                </c:pt>
                <c:pt idx="16">
                  <c:v>30.511914095655538</c:v>
                </c:pt>
                <c:pt idx="17">
                  <c:v>32.05750898722696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DC91-4CF2-8C0C-8F2434518DEF}"/>
            </c:ext>
          </c:extLst>
        </c:ser>
        <c:ser>
          <c:idx val="4"/>
          <c:order val="4"/>
          <c:tx>
            <c:strRef>
              <c:f>'Þróun fasteignaverðs'!$A$21</c:f>
              <c:strCache>
                <c:ptCount val="1"/>
                <c:pt idx="0">
                  <c:v>Austurland</c:v>
                </c:pt>
              </c:strCache>
            </c:strRef>
          </c:tx>
          <c:marker>
            <c:symbol val="none"/>
          </c:marker>
          <c:cat>
            <c:numRef>
              <c:f>'Þróun fasteignaverðs'!$B$17:$S$17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fasteignaverðs'!$B$21:$S$21</c:f>
              <c:numCache>
                <c:formatCode>_-* #,##0.0\ _k_r_._-;\-* #,##0.0\ _k_r_._-;_-* "-"\ _k_r_._-;_-@_-</c:formatCode>
                <c:ptCount val="18"/>
                <c:pt idx="0">
                  <c:v>14.975199284957627</c:v>
                </c:pt>
                <c:pt idx="1">
                  <c:v>18.322267382889844</c:v>
                </c:pt>
                <c:pt idx="2">
                  <c:v>16.418562645978419</c:v>
                </c:pt>
                <c:pt idx="3">
                  <c:v>22.530689199196026</c:v>
                </c:pt>
                <c:pt idx="4">
                  <c:v>22.929102202382129</c:v>
                </c:pt>
                <c:pt idx="5">
                  <c:v>26.592523719000564</c:v>
                </c:pt>
                <c:pt idx="6">
                  <c:v>30.71983532413849</c:v>
                </c:pt>
                <c:pt idx="7">
                  <c:v>30.254174049581341</c:v>
                </c:pt>
                <c:pt idx="8">
                  <c:v>17.137588659122756</c:v>
                </c:pt>
                <c:pt idx="9">
                  <c:v>20.603649611166055</c:v>
                </c:pt>
                <c:pt idx="10">
                  <c:v>18.643822088654002</c:v>
                </c:pt>
                <c:pt idx="11">
                  <c:v>19.555317399110663</c:v>
                </c:pt>
                <c:pt idx="12">
                  <c:v>20.425422250683649</c:v>
                </c:pt>
                <c:pt idx="13">
                  <c:v>20.19244029177619</c:v>
                </c:pt>
                <c:pt idx="14">
                  <c:v>21.250535231960932</c:v>
                </c:pt>
                <c:pt idx="15">
                  <c:v>21.66081417405103</c:v>
                </c:pt>
                <c:pt idx="16">
                  <c:v>25.107474613155219</c:v>
                </c:pt>
                <c:pt idx="17">
                  <c:v>24.95929420586134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A31-4AA8-80F4-D8D45A848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041392"/>
        <c:axId val="1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'Þróun fasteignaverðs'!$A$17</c15:sqref>
                        </c15:formulaRef>
                      </c:ext>
                    </c:extLst>
                    <c:strCache>
                      <c:ptCount val="1"/>
                      <c:pt idx="0">
                        <c:v>í milljónum á verðgildi 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0"/>
                  <c:bubble3D val="0"/>
                  <c:extLst>
                    <c:ext xmlns:c16="http://schemas.microsoft.com/office/drawing/2014/chart" uri="{C3380CC4-5D6E-409C-BE32-E72D297353CC}">
                      <c16:uniqueId val="{00000001-DC91-4CF2-8C0C-8F2434518DEF}"/>
                    </c:ext>
                  </c:extLst>
                </c:dPt>
                <c:dPt>
                  <c:idx val="8"/>
                  <c:bubble3D val="0"/>
                  <c:extLst>
                    <c:ext xmlns:c16="http://schemas.microsoft.com/office/drawing/2014/chart" uri="{C3380CC4-5D6E-409C-BE32-E72D297353CC}">
                      <c16:uniqueId val="{00000003-DC91-4CF2-8C0C-8F2434518DEF}"/>
                    </c:ext>
                  </c:extLst>
                </c:dPt>
                <c:dPt>
                  <c:idx val="9"/>
                  <c:bubble3D val="0"/>
                  <c:extLst>
                    <c:ext xmlns:c16="http://schemas.microsoft.com/office/drawing/2014/chart" uri="{C3380CC4-5D6E-409C-BE32-E72D297353CC}">
                      <c16:uniqueId val="{00000005-DC91-4CF2-8C0C-8F2434518DEF}"/>
                    </c:ext>
                  </c:extLst>
                </c:dPt>
                <c:dPt>
                  <c:idx val="13"/>
                  <c:bubble3D val="0"/>
                  <c:extLst>
                    <c:ext xmlns:c16="http://schemas.microsoft.com/office/drawing/2014/chart" uri="{C3380CC4-5D6E-409C-BE32-E72D297353CC}">
                      <c16:uniqueId val="{00000007-DC91-4CF2-8C0C-8F2434518DEF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'Þróun fasteignaverðs'!$B$17:$S$17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'Þróun fasteignaverðs'!$B$17:$S$17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DC91-4CF2-8C0C-8F2434518DEF}"/>
                  </c:ext>
                </c:extLst>
              </c15:ser>
            </c15:filteredLineSeries>
          </c:ext>
        </c:extLst>
      </c:lineChart>
      <c:catAx>
        <c:axId val="4250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Meðaltal fasteignaverðs (millj. króna)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504139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Þróun fasteignaverðs 2001 - 2018</a:t>
            </a:r>
          </a:p>
        </c:rich>
      </c:tx>
      <c:layout>
        <c:manualLayout>
          <c:xMode val="edge"/>
          <c:yMode val="edge"/>
          <c:x val="0.35879525050680572"/>
          <c:y val="0.111308466548253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253363557383"/>
          <c:y val="1.8936767234407112E-2"/>
          <c:w val="0.84243211996415301"/>
          <c:h val="0.77884822123699904"/>
        </c:manualLayout>
      </c:layout>
      <c:lineChart>
        <c:grouping val="standard"/>
        <c:varyColors val="0"/>
        <c:ser>
          <c:idx val="1"/>
          <c:order val="0"/>
          <c:tx>
            <c:strRef>
              <c:f>'Þróun fasteignaverðs'!$A$11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9B-46E4-AAFD-9D3048217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CE9B-46E4-AAFD-9D3048217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CE9B-46E4-AAFD-9D3048217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4-CE9B-46E4-AAFD-9D3048217D53}"/>
              </c:ext>
            </c:extLst>
          </c:dPt>
          <c:cat>
            <c:numRef>
              <c:f>'Þróun fasteignaverðs'!$B$9:$S$9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fasteignaverðs'!$B$11:$S$11</c:f>
              <c:numCache>
                <c:formatCode>_-* #,##0.0\ _k_r_._-;\-* #,##0.0\ _k_r_._-;_-* "-"\ _k_r_._-;_-@_-</c:formatCode>
                <c:ptCount val="18"/>
                <c:pt idx="0">
                  <c:v>13.895417492000609</c:v>
                </c:pt>
                <c:pt idx="1">
                  <c:v>14.220150539140178</c:v>
                </c:pt>
                <c:pt idx="2">
                  <c:v>15.01146100130193</c:v>
                </c:pt>
                <c:pt idx="3">
                  <c:v>17.375667951378592</c:v>
                </c:pt>
                <c:pt idx="4">
                  <c:v>23.969306548856547</c:v>
                </c:pt>
                <c:pt idx="5">
                  <c:v>27.297749295774647</c:v>
                </c:pt>
                <c:pt idx="6">
                  <c:v>30.919848463756587</c:v>
                </c:pt>
                <c:pt idx="7">
                  <c:v>32.010054360135896</c:v>
                </c:pt>
                <c:pt idx="8">
                  <c:v>34.392158981748317</c:v>
                </c:pt>
                <c:pt idx="9">
                  <c:v>29.062015682349013</c:v>
                </c:pt>
                <c:pt idx="10">
                  <c:v>29.399985522904061</c:v>
                </c:pt>
                <c:pt idx="11">
                  <c:v>30.669673278443117</c:v>
                </c:pt>
                <c:pt idx="12">
                  <c:v>33.499230979654641</c:v>
                </c:pt>
                <c:pt idx="13" formatCode="0.0">
                  <c:v>36.862860457724096</c:v>
                </c:pt>
                <c:pt idx="14" formatCode="0.0">
                  <c:v>38.571668787222521</c:v>
                </c:pt>
                <c:pt idx="15" formatCode="0.0">
                  <c:v>43.924997246213543</c:v>
                </c:pt>
                <c:pt idx="16" formatCode="0.0">
                  <c:v>50.058196531791907</c:v>
                </c:pt>
                <c:pt idx="17" formatCode="0.0">
                  <c:v>51.337272621359219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9B-46E4-AAFD-9D3048217D53}"/>
            </c:ext>
          </c:extLst>
        </c:ser>
        <c:ser>
          <c:idx val="0"/>
          <c:order val="1"/>
          <c:tx>
            <c:strRef>
              <c:f>'Þróun fasteignaverðs'!$A$10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CE9B-46E4-AAFD-9D3048217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E9B-46E4-AAFD-9D3048217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CE9B-46E4-AAFD-9D3048217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CE9B-46E4-AAFD-9D3048217D53}"/>
              </c:ext>
            </c:extLst>
          </c:dPt>
          <c:cat>
            <c:numRef>
              <c:f>'Þróun fasteignaverðs'!$B$9:$S$9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fasteignaverðs'!$B$10:$S$10</c:f>
              <c:numCache>
                <c:formatCode>_-* #,##0.0\ _k_r_._-;\-* #,##0.0\ _k_r_._-;_-* "-"\ _k_r_._-;_-@_-</c:formatCode>
                <c:ptCount val="18"/>
                <c:pt idx="0">
                  <c:v>12.277052397114975</c:v>
                </c:pt>
                <c:pt idx="1">
                  <c:v>12.762669473058637</c:v>
                </c:pt>
                <c:pt idx="2">
                  <c:v>13.625107949790797</c:v>
                </c:pt>
                <c:pt idx="3">
                  <c:v>15.711557855848319</c:v>
                </c:pt>
                <c:pt idx="4">
                  <c:v>19.526738580285965</c:v>
                </c:pt>
                <c:pt idx="5">
                  <c:v>22.935069716407835</c:v>
                </c:pt>
                <c:pt idx="6">
                  <c:v>26.670594638985612</c:v>
                </c:pt>
                <c:pt idx="7">
                  <c:v>29.115183437650458</c:v>
                </c:pt>
                <c:pt idx="8">
                  <c:v>26.955179989124524</c:v>
                </c:pt>
                <c:pt idx="9">
                  <c:v>25.248284682387933</c:v>
                </c:pt>
                <c:pt idx="10">
                  <c:v>26.038726500909643</c:v>
                </c:pt>
                <c:pt idx="11">
                  <c:v>27.026902794175523</c:v>
                </c:pt>
                <c:pt idx="12" formatCode="0.0">
                  <c:v>29.58510806012546</c:v>
                </c:pt>
                <c:pt idx="13" formatCode="0.0">
                  <c:v>31.702968999680408</c:v>
                </c:pt>
                <c:pt idx="14" formatCode="0.0">
                  <c:v>32.792741203580604</c:v>
                </c:pt>
                <c:pt idx="15" formatCode="0.0">
                  <c:v>37.280336315280465</c:v>
                </c:pt>
                <c:pt idx="16" formatCode="0.0">
                  <c:v>41.880278209152479</c:v>
                </c:pt>
                <c:pt idx="17" formatCode="0.0">
                  <c:v>43.92960730106644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9B-46E4-AAFD-9D3048217D53}"/>
            </c:ext>
          </c:extLst>
        </c:ser>
        <c:ser>
          <c:idx val="3"/>
          <c:order val="2"/>
          <c:tx>
            <c:strRef>
              <c:f>'Þróun fasteignaverðs'!$A$13</c:f>
              <c:strCache>
                <c:ptCount val="1"/>
                <c:pt idx="0">
                  <c:v>Austurland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CE9B-46E4-AAFD-9D3048217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C-CE9B-46E4-AAFD-9D3048217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CE9B-46E4-AAFD-9D3048217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CE9B-46E4-AAFD-9D3048217D53}"/>
              </c:ext>
            </c:extLst>
          </c:dPt>
          <c:cat>
            <c:numRef>
              <c:f>'Þróun fasteignaverðs'!$B$9:$S$9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fasteignaverðs'!$B$13:$S$13</c:f>
              <c:numCache>
                <c:formatCode>_-* #,##0.0\ _k_r_._-;\-* #,##0.0\ _k_r_._-;_-* "-"\ _k_r_._-;_-@_-</c:formatCode>
                <c:ptCount val="18"/>
                <c:pt idx="0">
                  <c:v>6.7877343750000003</c:v>
                </c:pt>
                <c:pt idx="1">
                  <c:v>8.7036635071090025</c:v>
                </c:pt>
                <c:pt idx="2">
                  <c:v>7.9640189701897022</c:v>
                </c:pt>
                <c:pt idx="3">
                  <c:v>11.279768856447689</c:v>
                </c:pt>
                <c:pt idx="4">
                  <c:v>11.94407564575646</c:v>
                </c:pt>
                <c:pt idx="5">
                  <c:v>14.788757322175732</c:v>
                </c:pt>
                <c:pt idx="6">
                  <c:v>17.942848758465011</c:v>
                </c:pt>
                <c:pt idx="7">
                  <c:v>19.866003745318348</c:v>
                </c:pt>
                <c:pt idx="8">
                  <c:v>12.602674033149171</c:v>
                </c:pt>
                <c:pt idx="9">
                  <c:v>15.969367346938776</c:v>
                </c:pt>
                <c:pt idx="10">
                  <c:v>15.027254807692309</c:v>
                </c:pt>
                <c:pt idx="11">
                  <c:v>16.57987111111111</c:v>
                </c:pt>
                <c:pt idx="12" formatCode="0.0">
                  <c:v>17.988842857142856</c:v>
                </c:pt>
                <c:pt idx="13" formatCode="0.0">
                  <c:v>18.145618025751073</c:v>
                </c:pt>
                <c:pt idx="14" formatCode="0.0">
                  <c:v>19.409366366366363</c:v>
                </c:pt>
                <c:pt idx="15" formatCode="0.0">
                  <c:v>20.121537366548043</c:v>
                </c:pt>
                <c:pt idx="16" formatCode="0.0">
                  <c:v>23.735832807570979</c:v>
                </c:pt>
                <c:pt idx="17" formatCode="0.0">
                  <c:v>24.224257372654154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E9B-46E4-AAFD-9D3048217D53}"/>
            </c:ext>
          </c:extLst>
        </c:ser>
        <c:ser>
          <c:idx val="2"/>
          <c:order val="3"/>
          <c:tx>
            <c:strRef>
              <c:f>'Þróun fasteignaverðs'!$A$12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0-CE9B-46E4-AAFD-9D3048217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CE9B-46E4-AAFD-9D3048217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2-CE9B-46E4-AAFD-9D3048217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3-CE9B-46E4-AAFD-9D3048217D53}"/>
              </c:ext>
            </c:extLst>
          </c:dPt>
          <c:cat>
            <c:numRef>
              <c:f>'Þróun fasteignaverðs'!$B$9:$S$9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'Þróun fasteignaverðs'!$B$12:$S$12</c:f>
              <c:numCache>
                <c:formatCode>_-* #,##0.0\ _k_r_._-;\-* #,##0.0\ _k_r_._-;_-* "-"\ _k_r_._-;_-@_-</c:formatCode>
                <c:ptCount val="18"/>
                <c:pt idx="0">
                  <c:v>8.5697818499127401</c:v>
                </c:pt>
                <c:pt idx="1">
                  <c:v>9.2405468697123521</c:v>
                </c:pt>
                <c:pt idx="2">
                  <c:v>10.279407597829191</c:v>
                </c:pt>
                <c:pt idx="3">
                  <c:v>11.727850721551928</c:v>
                </c:pt>
                <c:pt idx="4">
                  <c:v>12.617992402198514</c:v>
                </c:pt>
                <c:pt idx="5">
                  <c:v>15.531524015479171</c:v>
                </c:pt>
                <c:pt idx="6">
                  <c:v>18.395082300542217</c:v>
                </c:pt>
                <c:pt idx="7">
                  <c:v>25.326860318636534</c:v>
                </c:pt>
                <c:pt idx="8">
                  <c:v>17.253557017543859</c:v>
                </c:pt>
                <c:pt idx="9">
                  <c:v>18.564219298245618</c:v>
                </c:pt>
                <c:pt idx="10">
                  <c:v>18.134302337398374</c:v>
                </c:pt>
                <c:pt idx="11">
                  <c:v>18.485013602457219</c:v>
                </c:pt>
                <c:pt idx="12" formatCode="0.0">
                  <c:v>20.779836923076925</c:v>
                </c:pt>
                <c:pt idx="13" formatCode="0.0">
                  <c:v>21.213134733441038</c:v>
                </c:pt>
                <c:pt idx="14" formatCode="0.0">
                  <c:v>21.831324775353014</c:v>
                </c:pt>
                <c:pt idx="15" formatCode="0.0">
                  <c:v>25.267619370898391</c:v>
                </c:pt>
                <c:pt idx="16" formatCode="0.0">
                  <c:v>28.845023355474609</c:v>
                </c:pt>
                <c:pt idx="17" formatCode="0.0">
                  <c:v>31.11343381858903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E9B-46E4-AAFD-9D304821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041392"/>
        <c:axId val="1"/>
      </c:lineChart>
      <c:catAx>
        <c:axId val="4250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Meðaltal fasteignaverðs (millj. króna)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504139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18</xdr:row>
      <xdr:rowOff>19050</xdr:rowOff>
    </xdr:from>
    <xdr:to>
      <xdr:col>17</xdr:col>
      <xdr:colOff>511175</xdr:colOff>
      <xdr:row>49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485118</xdr:colOff>
      <xdr:row>36</xdr:row>
      <xdr:rowOff>52661</xdr:rowOff>
    </xdr:from>
    <xdr:to>
      <xdr:col>12</xdr:col>
      <xdr:colOff>24743</xdr:colOff>
      <xdr:row>65</xdr:row>
      <xdr:rowOff>17736</xdr:rowOff>
    </xdr:to>
    <xdr:graphicFrame macro="">
      <xdr:nvGraphicFramePr>
        <xdr:cNvPr id="3222" name="Chart 1">
          <a:extLst>
            <a:ext uri="{FF2B5EF4-FFF2-40B4-BE49-F238E27FC236}">
              <a16:creationId xmlns:a16="http://schemas.microsoft.com/office/drawing/2014/main" id="{00000000-0008-0000-0F00-00009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36</xdr:row>
      <xdr:rowOff>76200</xdr:rowOff>
    </xdr:from>
    <xdr:to>
      <xdr:col>26</xdr:col>
      <xdr:colOff>95250</xdr:colOff>
      <xdr:row>65</xdr:row>
      <xdr:rowOff>44450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41323CB-605A-4BEC-9AEA-92F108B26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kra.is/thjonusta/gogn/talnaefni/arleg-fasteignavelta-og-fjoldi-kaupsamning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EFC3-343F-4130-8D9C-9FA7E40C6B77}">
  <dimension ref="A1:C47"/>
  <sheetViews>
    <sheetView tabSelected="1" workbookViewId="0">
      <selection activeCell="F24" sqref="F24"/>
    </sheetView>
  </sheetViews>
  <sheetFormatPr defaultRowHeight="15" x14ac:dyDescent="0.25"/>
  <cols>
    <col min="1" max="1" width="47.42578125" bestFit="1" customWidth="1"/>
    <col min="2" max="2" width="14" bestFit="1" customWidth="1"/>
  </cols>
  <sheetData>
    <row r="1" spans="1:3" ht="18.75" x14ac:dyDescent="0.3">
      <c r="A1" s="95" t="s">
        <v>132</v>
      </c>
      <c r="B1" s="94"/>
      <c r="C1" s="94"/>
    </row>
    <row r="3" spans="1:3" x14ac:dyDescent="0.25">
      <c r="A3" s="94"/>
      <c r="B3" s="94"/>
      <c r="C3" s="96" t="s">
        <v>133</v>
      </c>
    </row>
    <row r="4" spans="1:3" x14ac:dyDescent="0.25">
      <c r="A4" s="94"/>
      <c r="B4" s="94"/>
      <c r="C4" s="96" t="s">
        <v>134</v>
      </c>
    </row>
    <row r="5" spans="1:3" x14ac:dyDescent="0.25">
      <c r="A5" s="96" t="s">
        <v>135</v>
      </c>
      <c r="B5" s="96" t="s">
        <v>136</v>
      </c>
      <c r="C5" s="97">
        <v>212.4</v>
      </c>
    </row>
    <row r="6" spans="1:3" x14ac:dyDescent="0.25">
      <c r="A6" s="96" t="s">
        <v>137</v>
      </c>
      <c r="B6" s="96" t="s">
        <v>136</v>
      </c>
      <c r="C6" s="97">
        <v>222.6</v>
      </c>
    </row>
    <row r="7" spans="1:3" x14ac:dyDescent="0.25">
      <c r="A7" s="96" t="s">
        <v>138</v>
      </c>
      <c r="B7" s="96" t="s">
        <v>136</v>
      </c>
      <c r="C7" s="97">
        <v>227.3</v>
      </c>
    </row>
    <row r="8" spans="1:3" x14ac:dyDescent="0.25">
      <c r="A8" s="96" t="s">
        <v>139</v>
      </c>
      <c r="B8" s="96" t="s">
        <v>136</v>
      </c>
      <c r="C8" s="97">
        <v>234.6</v>
      </c>
    </row>
    <row r="9" spans="1:3" x14ac:dyDescent="0.25">
      <c r="A9" s="96" t="s">
        <v>140</v>
      </c>
      <c r="B9" s="96" t="s">
        <v>136</v>
      </c>
      <c r="C9" s="97">
        <v>244.1</v>
      </c>
    </row>
    <row r="10" spans="1:3" x14ac:dyDescent="0.25">
      <c r="A10" s="96" t="s">
        <v>141</v>
      </c>
      <c r="B10" s="96" t="s">
        <v>136</v>
      </c>
      <c r="C10" s="97">
        <v>260.60000000000002</v>
      </c>
    </row>
    <row r="11" spans="1:3" x14ac:dyDescent="0.25">
      <c r="A11" s="96" t="s">
        <v>142</v>
      </c>
      <c r="B11" s="96" t="s">
        <v>136</v>
      </c>
      <c r="C11" s="97">
        <v>273.7</v>
      </c>
    </row>
    <row r="12" spans="1:3" x14ac:dyDescent="0.25">
      <c r="A12" s="96" t="s">
        <v>143</v>
      </c>
      <c r="B12" s="96" t="s">
        <v>136</v>
      </c>
      <c r="C12" s="97">
        <v>307.7</v>
      </c>
    </row>
    <row r="13" spans="1:3" x14ac:dyDescent="0.25">
      <c r="A13" s="96" t="s">
        <v>144</v>
      </c>
      <c r="B13" s="96" t="s">
        <v>136</v>
      </c>
      <c r="C13" s="97">
        <v>344.6</v>
      </c>
    </row>
    <row r="14" spans="1:3" x14ac:dyDescent="0.25">
      <c r="A14" s="96" t="s">
        <v>145</v>
      </c>
      <c r="B14" s="96" t="s">
        <v>136</v>
      </c>
      <c r="C14" s="97">
        <v>363.2</v>
      </c>
    </row>
    <row r="15" spans="1:3" x14ac:dyDescent="0.25">
      <c r="A15" s="96" t="s">
        <v>146</v>
      </c>
      <c r="B15" s="96" t="s">
        <v>136</v>
      </c>
      <c r="C15" s="97">
        <v>377.7</v>
      </c>
    </row>
    <row r="16" spans="1:3" x14ac:dyDescent="0.25">
      <c r="A16" s="96" t="s">
        <v>147</v>
      </c>
      <c r="B16" s="96" t="s">
        <v>136</v>
      </c>
      <c r="C16" s="97">
        <v>397.3</v>
      </c>
    </row>
    <row r="17" spans="1:3" x14ac:dyDescent="0.25">
      <c r="A17" s="96" t="s">
        <v>148</v>
      </c>
      <c r="B17" s="96" t="s">
        <v>136</v>
      </c>
      <c r="C17" s="97">
        <v>412.7</v>
      </c>
    </row>
    <row r="18" spans="1:3" x14ac:dyDescent="0.25">
      <c r="A18" s="96" t="s">
        <v>149</v>
      </c>
      <c r="B18" s="96" t="s">
        <v>136</v>
      </c>
      <c r="C18" s="97">
        <v>421.1</v>
      </c>
    </row>
    <row r="19" spans="1:3" x14ac:dyDescent="0.25">
      <c r="A19" s="96" t="s">
        <v>150</v>
      </c>
      <c r="B19" s="96" t="s">
        <v>136</v>
      </c>
      <c r="C19" s="97">
        <v>428</v>
      </c>
    </row>
    <row r="20" spans="1:3" x14ac:dyDescent="0.25">
      <c r="A20" s="96" t="s">
        <v>151</v>
      </c>
      <c r="B20" s="96" t="s">
        <v>136</v>
      </c>
      <c r="C20" s="97">
        <v>435.3</v>
      </c>
    </row>
    <row r="21" spans="1:3" x14ac:dyDescent="0.25">
      <c r="A21" s="96" t="s">
        <v>152</v>
      </c>
      <c r="B21" s="96" t="s">
        <v>136</v>
      </c>
      <c r="C21" s="97">
        <v>443</v>
      </c>
    </row>
    <row r="22" spans="1:3" x14ac:dyDescent="0.25">
      <c r="A22" s="96" t="s">
        <v>153</v>
      </c>
      <c r="B22" s="96" t="s">
        <v>136</v>
      </c>
      <c r="C22" s="97">
        <v>454.8</v>
      </c>
    </row>
    <row r="23" spans="1:3" x14ac:dyDescent="0.25">
      <c r="A23" s="111">
        <v>2019</v>
      </c>
      <c r="B23" s="96" t="s">
        <v>136</v>
      </c>
      <c r="C23" s="97">
        <v>468.6</v>
      </c>
    </row>
    <row r="24" spans="1:3" ht="85.5" customHeight="1" x14ac:dyDescent="0.25">
      <c r="A24" s="98" t="s">
        <v>154</v>
      </c>
      <c r="B24" s="94"/>
      <c r="C24" s="94"/>
    </row>
    <row r="26" spans="1:3" x14ac:dyDescent="0.25">
      <c r="A26" s="94" t="s">
        <v>155</v>
      </c>
      <c r="B26" s="94"/>
      <c r="C26" s="94"/>
    </row>
    <row r="27" spans="1:3" x14ac:dyDescent="0.25">
      <c r="A27" s="94" t="s">
        <v>156</v>
      </c>
      <c r="B27" s="94"/>
      <c r="C27" s="94"/>
    </row>
    <row r="31" spans="1:3" x14ac:dyDescent="0.25">
      <c r="A31" s="94" t="s">
        <v>157</v>
      </c>
      <c r="B31" s="94"/>
      <c r="C31" s="94"/>
    </row>
    <row r="33" spans="1:1" x14ac:dyDescent="0.25">
      <c r="A33" s="94" t="s">
        <v>158</v>
      </c>
    </row>
    <row r="34" spans="1:1" x14ac:dyDescent="0.25">
      <c r="A34" s="94" t="s">
        <v>159</v>
      </c>
    </row>
    <row r="37" spans="1:1" x14ac:dyDescent="0.25">
      <c r="A37" s="94" t="s">
        <v>160</v>
      </c>
    </row>
    <row r="38" spans="1:1" x14ac:dyDescent="0.25">
      <c r="A38" s="94" t="s">
        <v>161</v>
      </c>
    </row>
    <row r="40" spans="1:1" x14ac:dyDescent="0.25">
      <c r="A40" t="s">
        <v>164</v>
      </c>
    </row>
    <row r="41" spans="1:1" x14ac:dyDescent="0.25">
      <c r="A41" t="s">
        <v>165</v>
      </c>
    </row>
    <row r="46" spans="1:1" x14ac:dyDescent="0.25">
      <c r="A46" s="94" t="s">
        <v>162</v>
      </c>
    </row>
    <row r="47" spans="1:1" x14ac:dyDescent="0.25">
      <c r="A47" s="94" t="s">
        <v>163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8"/>
  <sheetViews>
    <sheetView workbookViewId="0"/>
  </sheetViews>
  <sheetFormatPr defaultColWidth="9.140625" defaultRowHeight="15" x14ac:dyDescent="0.25"/>
  <cols>
    <col min="1" max="1" width="28.5703125" style="63" bestFit="1" customWidth="1"/>
    <col min="2" max="2" width="11.140625" style="63" bestFit="1" customWidth="1"/>
    <col min="3" max="3" width="9.140625" style="63"/>
    <col min="4" max="4" width="10.85546875" style="63" bestFit="1" customWidth="1"/>
    <col min="5" max="5" width="9.140625" style="63"/>
    <col min="6" max="6" width="9.85546875" style="63" bestFit="1" customWidth="1"/>
    <col min="7" max="7" width="8.140625" style="63" customWidth="1"/>
    <col min="8" max="8" width="18" style="63" customWidth="1"/>
    <col min="9" max="9" width="11.42578125" style="63" customWidth="1"/>
    <col min="10" max="10" width="12.7109375" style="63" customWidth="1"/>
    <col min="11" max="18" width="9.140625" style="63"/>
    <col min="19" max="19" width="14.42578125" style="63" bestFit="1" customWidth="1"/>
    <col min="20" max="20" width="18.85546875" style="63" bestFit="1" customWidth="1"/>
    <col min="21" max="16384" width="9.140625" style="63"/>
  </cols>
  <sheetData>
    <row r="1" spans="1:20" x14ac:dyDescent="0.25">
      <c r="A1" s="26" t="s">
        <v>0</v>
      </c>
      <c r="B1" s="104" t="s">
        <v>112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7" t="s">
        <v>8</v>
      </c>
      <c r="M4" s="4"/>
      <c r="N4" s="67" t="s">
        <v>8</v>
      </c>
      <c r="O4" s="4"/>
      <c r="P4" s="67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s="58" customFormat="1" x14ac:dyDescent="0.25">
      <c r="A6" s="56" t="s">
        <v>9</v>
      </c>
      <c r="B6" s="57">
        <f t="shared" ref="B6:Q6" si="0">B8+B17+B24+B36+B47+B56+B71+B82</f>
        <v>206026080</v>
      </c>
      <c r="C6" s="57">
        <f t="shared" si="0"/>
        <v>7623</v>
      </c>
      <c r="D6" s="57">
        <f t="shared" si="0"/>
        <v>116396738</v>
      </c>
      <c r="E6" s="57">
        <f t="shared" si="0"/>
        <v>4740</v>
      </c>
      <c r="F6" s="57">
        <f t="shared" si="0"/>
        <v>63378064</v>
      </c>
      <c r="G6" s="57">
        <f t="shared" si="0"/>
        <v>1950</v>
      </c>
      <c r="H6" s="57">
        <f t="shared" si="0"/>
        <v>7135356</v>
      </c>
      <c r="I6" s="57">
        <f t="shared" si="0"/>
        <v>158</v>
      </c>
      <c r="J6" s="57">
        <f t="shared" si="0"/>
        <v>9255112</v>
      </c>
      <c r="K6" s="57">
        <f t="shared" si="0"/>
        <v>271</v>
      </c>
      <c r="L6" s="57">
        <f t="shared" si="0"/>
        <v>1153876</v>
      </c>
      <c r="M6" s="57">
        <f t="shared" si="0"/>
        <v>42</v>
      </c>
      <c r="N6" s="57">
        <f t="shared" si="0"/>
        <v>2502121</v>
      </c>
      <c r="O6" s="57">
        <f t="shared" si="0"/>
        <v>93</v>
      </c>
      <c r="P6" s="57">
        <f t="shared" si="0"/>
        <v>6168813</v>
      </c>
      <c r="Q6" s="57">
        <f t="shared" si="0"/>
        <v>368</v>
      </c>
      <c r="S6" s="75">
        <f>+B6/C6*1000</f>
        <v>27026902.794175524</v>
      </c>
      <c r="T6" s="76" t="s">
        <v>9</v>
      </c>
    </row>
    <row r="7" spans="1:20" x14ac:dyDescent="0.25">
      <c r="A7" s="39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S7" s="75">
        <f>B8/C8*1000</f>
        <v>30669673.278443117</v>
      </c>
      <c r="T7" s="76" t="s">
        <v>10</v>
      </c>
    </row>
    <row r="8" spans="1:20" s="58" customFormat="1" x14ac:dyDescent="0.25">
      <c r="A8" s="56" t="s">
        <v>10</v>
      </c>
      <c r="B8" s="57">
        <f t="shared" ref="B8:Q8" si="1">SUM(B9:B15)</f>
        <v>163898734</v>
      </c>
      <c r="C8" s="57">
        <f t="shared" si="1"/>
        <v>5344</v>
      </c>
      <c r="D8" s="57">
        <f t="shared" si="1"/>
        <v>105032551</v>
      </c>
      <c r="E8" s="57">
        <f t="shared" si="1"/>
        <v>4022</v>
      </c>
      <c r="F8" s="57">
        <f t="shared" si="1"/>
        <v>42698798</v>
      </c>
      <c r="G8" s="57">
        <f t="shared" si="1"/>
        <v>955</v>
      </c>
      <c r="H8" s="57">
        <f t="shared" si="1"/>
        <v>5228382</v>
      </c>
      <c r="I8" s="57">
        <f t="shared" si="1"/>
        <v>98</v>
      </c>
      <c r="J8" s="57">
        <f t="shared" si="1"/>
        <v>6927685</v>
      </c>
      <c r="K8" s="57">
        <f t="shared" si="1"/>
        <v>141</v>
      </c>
      <c r="L8" s="57">
        <f t="shared" si="1"/>
        <v>1036376</v>
      </c>
      <c r="M8" s="57">
        <f t="shared" si="1"/>
        <v>30</v>
      </c>
      <c r="N8" s="57">
        <f t="shared" si="1"/>
        <v>1934608</v>
      </c>
      <c r="O8" s="57">
        <f t="shared" si="1"/>
        <v>59</v>
      </c>
      <c r="P8" s="57">
        <f t="shared" si="1"/>
        <v>1004334</v>
      </c>
      <c r="Q8" s="57">
        <f t="shared" si="1"/>
        <v>38</v>
      </c>
      <c r="S8" s="75">
        <f>(B17+B24+B36+B47+B56+B71+B82)/(C17+C24+C36+C47+C56+C71+C82)*1000</f>
        <v>18485013.602457218</v>
      </c>
      <c r="T8" s="76" t="s">
        <v>107</v>
      </c>
    </row>
    <row r="9" spans="1:20" x14ac:dyDescent="0.25">
      <c r="A9" s="17" t="s">
        <v>11</v>
      </c>
      <c r="B9" s="17">
        <v>91566767</v>
      </c>
      <c r="C9" s="17">
        <v>3081</v>
      </c>
      <c r="D9" s="17">
        <v>64916570</v>
      </c>
      <c r="E9" s="17">
        <v>2540</v>
      </c>
      <c r="F9" s="17">
        <v>17962096</v>
      </c>
      <c r="G9" s="17">
        <v>406</v>
      </c>
      <c r="H9" s="17">
        <v>3338796</v>
      </c>
      <c r="I9" s="17">
        <v>63</v>
      </c>
      <c r="J9" s="17">
        <v>3334000</v>
      </c>
      <c r="K9" s="17">
        <v>28</v>
      </c>
      <c r="L9" s="17">
        <v>892576</v>
      </c>
      <c r="M9" s="17">
        <v>13</v>
      </c>
      <c r="N9" s="17">
        <v>894479</v>
      </c>
      <c r="O9" s="17">
        <v>25</v>
      </c>
      <c r="P9" s="17">
        <v>192250</v>
      </c>
      <c r="Q9" s="17">
        <v>5</v>
      </c>
      <c r="S9" s="75">
        <f>B71/C71*1000</f>
        <v>16579871.111111112</v>
      </c>
      <c r="T9" s="76" t="s">
        <v>55</v>
      </c>
    </row>
    <row r="10" spans="1:20" x14ac:dyDescent="0.25">
      <c r="A10" s="17" t="s">
        <v>12</v>
      </c>
      <c r="B10" s="17">
        <v>27585204</v>
      </c>
      <c r="C10" s="17">
        <v>884</v>
      </c>
      <c r="D10" s="17">
        <v>18207198</v>
      </c>
      <c r="E10" s="17">
        <v>670</v>
      </c>
      <c r="F10" s="17">
        <v>7268608</v>
      </c>
      <c r="G10" s="17">
        <v>156</v>
      </c>
      <c r="H10" s="17">
        <v>604339</v>
      </c>
      <c r="I10" s="17">
        <v>19</v>
      </c>
      <c r="J10" s="17">
        <v>1222229</v>
      </c>
      <c r="K10" s="17">
        <v>27</v>
      </c>
      <c r="L10" s="17">
        <v>18500</v>
      </c>
      <c r="M10" s="17">
        <v>1</v>
      </c>
      <c r="N10" s="17">
        <v>169290</v>
      </c>
      <c r="O10" s="17">
        <v>8</v>
      </c>
      <c r="P10" s="17">
        <v>95040</v>
      </c>
      <c r="Q10" s="17">
        <v>3</v>
      </c>
    </row>
    <row r="11" spans="1:20" x14ac:dyDescent="0.25">
      <c r="A11" s="17" t="s">
        <v>13</v>
      </c>
      <c r="B11" s="17">
        <v>3529862</v>
      </c>
      <c r="C11" s="17">
        <v>88</v>
      </c>
      <c r="D11" s="17">
        <v>1799162</v>
      </c>
      <c r="E11" s="17">
        <v>59</v>
      </c>
      <c r="F11" s="17">
        <v>1718600</v>
      </c>
      <c r="G11" s="17">
        <v>28</v>
      </c>
      <c r="H11" s="17">
        <v>12100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</row>
    <row r="12" spans="1:20" x14ac:dyDescent="0.25">
      <c r="A12" s="17" t="s">
        <v>14</v>
      </c>
      <c r="B12" s="17">
        <v>14315405</v>
      </c>
      <c r="C12" s="17">
        <v>357</v>
      </c>
      <c r="D12" s="17">
        <v>5251391</v>
      </c>
      <c r="E12" s="17">
        <v>170</v>
      </c>
      <c r="F12" s="17">
        <v>7635194</v>
      </c>
      <c r="G12" s="17">
        <v>155</v>
      </c>
      <c r="H12" s="17">
        <v>538300</v>
      </c>
      <c r="I12" s="17">
        <v>5</v>
      </c>
      <c r="J12" s="17">
        <v>533920</v>
      </c>
      <c r="K12" s="17">
        <v>14</v>
      </c>
      <c r="L12" s="17">
        <v>91250</v>
      </c>
      <c r="M12" s="17">
        <v>6</v>
      </c>
      <c r="N12" s="17">
        <v>8900</v>
      </c>
      <c r="O12" s="17">
        <v>1</v>
      </c>
      <c r="P12" s="17">
        <v>256450</v>
      </c>
      <c r="Q12" s="17">
        <v>6</v>
      </c>
    </row>
    <row r="13" spans="1:20" x14ac:dyDescent="0.25">
      <c r="A13" s="17" t="s">
        <v>15</v>
      </c>
      <c r="B13" s="17">
        <v>20580966</v>
      </c>
      <c r="C13" s="17">
        <v>739</v>
      </c>
      <c r="D13" s="17">
        <v>12522761</v>
      </c>
      <c r="E13" s="17">
        <v>507</v>
      </c>
      <c r="F13" s="17">
        <v>4822430</v>
      </c>
      <c r="G13" s="17">
        <v>126</v>
      </c>
      <c r="H13" s="17">
        <v>687500</v>
      </c>
      <c r="I13" s="17">
        <v>8</v>
      </c>
      <c r="J13" s="17">
        <v>1578286</v>
      </c>
      <c r="K13" s="17">
        <v>64</v>
      </c>
      <c r="L13" s="17">
        <v>34050</v>
      </c>
      <c r="M13" s="17">
        <v>10</v>
      </c>
      <c r="N13" s="17">
        <v>756239</v>
      </c>
      <c r="O13" s="17">
        <v>20</v>
      </c>
      <c r="P13" s="17">
        <v>179700</v>
      </c>
      <c r="Q13" s="17">
        <v>4</v>
      </c>
    </row>
    <row r="14" spans="1:20" x14ac:dyDescent="0.25">
      <c r="A14" s="17" t="s">
        <v>17</v>
      </c>
      <c r="B14" s="17">
        <v>6129236</v>
      </c>
      <c r="C14" s="17">
        <v>182</v>
      </c>
      <c r="D14" s="17">
        <v>2335469</v>
      </c>
      <c r="E14" s="17">
        <v>76</v>
      </c>
      <c r="F14" s="17">
        <v>3259070</v>
      </c>
      <c r="G14" s="17">
        <v>83</v>
      </c>
      <c r="H14" s="17">
        <v>47347</v>
      </c>
      <c r="I14" s="17">
        <v>2</v>
      </c>
      <c r="J14" s="17">
        <v>259250</v>
      </c>
      <c r="K14" s="17">
        <v>8</v>
      </c>
      <c r="L14" s="17">
        <v>0</v>
      </c>
      <c r="M14" s="17">
        <v>0</v>
      </c>
      <c r="N14" s="17">
        <v>105700</v>
      </c>
      <c r="O14" s="17">
        <v>5</v>
      </c>
      <c r="P14" s="17">
        <v>122400</v>
      </c>
      <c r="Q14" s="17">
        <v>8</v>
      </c>
      <c r="S14" s="46">
        <f>+(D6+F6)/(E6+G6)*1000</f>
        <v>26872167.713004485</v>
      </c>
      <c r="T14" s="46" t="str">
        <f t="shared" ref="T14:T17" si="2">T6</f>
        <v>Landið allt</v>
      </c>
    </row>
    <row r="15" spans="1:20" x14ac:dyDescent="0.25">
      <c r="A15" s="17" t="s">
        <v>18</v>
      </c>
      <c r="B15" s="17">
        <v>191294</v>
      </c>
      <c r="C15" s="17">
        <v>13</v>
      </c>
      <c r="D15" s="17">
        <v>0</v>
      </c>
      <c r="E15" s="17">
        <v>0</v>
      </c>
      <c r="F15" s="17">
        <v>32800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158494</v>
      </c>
      <c r="Q15" s="17">
        <v>12</v>
      </c>
      <c r="S15" s="46">
        <f>(D8+F8)/(E8+G8)*1000</f>
        <v>29682810.729355033</v>
      </c>
      <c r="T15" s="46" t="str">
        <f t="shared" si="2"/>
        <v>Höfuðborgarsvæðið</v>
      </c>
    </row>
    <row r="16" spans="1:20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S16" s="46">
        <f>(D17+F17+D24+F24+D36+F36+D47+F47+D56+F56+D71+F71+D82+F82)/(E17+G17+E24+G24+E36+G36+E47+G47+E56+G56+E71+G71+E82+G82)*1000</f>
        <v>18706043.78283713</v>
      </c>
      <c r="T16" s="46" t="str">
        <f t="shared" si="2"/>
        <v>Landsbyggðin</v>
      </c>
    </row>
    <row r="17" spans="1:20" s="58" customFormat="1" x14ac:dyDescent="0.25">
      <c r="A17" s="56" t="s">
        <v>19</v>
      </c>
      <c r="B17" s="59">
        <f t="shared" ref="B17:Q17" si="3">SUM(B18:B22)</f>
        <v>7444293</v>
      </c>
      <c r="C17" s="59">
        <f t="shared" si="3"/>
        <v>357</v>
      </c>
      <c r="D17" s="59">
        <f t="shared" si="3"/>
        <v>2238334</v>
      </c>
      <c r="E17" s="59">
        <f t="shared" si="3"/>
        <v>140</v>
      </c>
      <c r="F17" s="59">
        <f t="shared" si="3"/>
        <v>3841253</v>
      </c>
      <c r="G17" s="59">
        <f t="shared" si="3"/>
        <v>168</v>
      </c>
      <c r="H17" s="59">
        <f t="shared" si="3"/>
        <v>724283</v>
      </c>
      <c r="I17" s="59">
        <f t="shared" si="3"/>
        <v>11</v>
      </c>
      <c r="J17" s="59">
        <f t="shared" si="3"/>
        <v>377610</v>
      </c>
      <c r="K17" s="59">
        <f t="shared" si="3"/>
        <v>21</v>
      </c>
      <c r="L17" s="59">
        <f t="shared" si="3"/>
        <v>73400</v>
      </c>
      <c r="M17" s="59">
        <f t="shared" si="3"/>
        <v>6</v>
      </c>
      <c r="N17" s="59">
        <f t="shared" si="3"/>
        <v>111113</v>
      </c>
      <c r="O17" s="59">
        <f t="shared" si="3"/>
        <v>6</v>
      </c>
      <c r="P17" s="59">
        <f t="shared" si="3"/>
        <v>78300</v>
      </c>
      <c r="Q17" s="59">
        <f t="shared" si="3"/>
        <v>5</v>
      </c>
      <c r="S17" s="46">
        <f>(D71+F71)/(E71+G71)*1000</f>
        <v>15861734.375</v>
      </c>
      <c r="T17" s="46" t="str">
        <f t="shared" si="2"/>
        <v>Austurland</v>
      </c>
    </row>
    <row r="18" spans="1:20" x14ac:dyDescent="0.25">
      <c r="A18" s="17" t="s">
        <v>20</v>
      </c>
      <c r="B18" s="17">
        <v>4912258</v>
      </c>
      <c r="C18" s="17">
        <v>246</v>
      </c>
      <c r="D18" s="17">
        <v>2083276</v>
      </c>
      <c r="E18" s="17">
        <v>130</v>
      </c>
      <c r="F18" s="17">
        <v>2139252</v>
      </c>
      <c r="G18" s="17">
        <v>88</v>
      </c>
      <c r="H18" s="17">
        <v>292533</v>
      </c>
      <c r="I18" s="17">
        <v>6</v>
      </c>
      <c r="J18" s="17">
        <v>278963</v>
      </c>
      <c r="K18" s="17">
        <v>13</v>
      </c>
      <c r="L18" s="17">
        <v>59200</v>
      </c>
      <c r="M18" s="17">
        <v>4</v>
      </c>
      <c r="N18" s="17">
        <v>56234</v>
      </c>
      <c r="O18" s="17">
        <v>4</v>
      </c>
      <c r="P18" s="17">
        <v>2800</v>
      </c>
      <c r="Q18" s="17">
        <v>1</v>
      </c>
    </row>
    <row r="19" spans="1:20" x14ac:dyDescent="0.25">
      <c r="A19" s="17" t="s">
        <v>21</v>
      </c>
      <c r="B19" s="17">
        <v>982360</v>
      </c>
      <c r="C19" s="17">
        <v>49</v>
      </c>
      <c r="D19" s="17">
        <v>132160</v>
      </c>
      <c r="E19" s="17">
        <v>8</v>
      </c>
      <c r="F19" s="17">
        <v>804000</v>
      </c>
      <c r="G19" s="17">
        <v>37</v>
      </c>
      <c r="H19" s="17">
        <v>0</v>
      </c>
      <c r="I19" s="17">
        <v>0</v>
      </c>
      <c r="J19" s="17">
        <v>32000</v>
      </c>
      <c r="K19" s="17">
        <v>2</v>
      </c>
      <c r="L19" s="17">
        <v>14200</v>
      </c>
      <c r="M19" s="17">
        <v>2</v>
      </c>
      <c r="N19" s="17">
        <v>0</v>
      </c>
      <c r="O19" s="17">
        <v>0</v>
      </c>
      <c r="P19" s="17">
        <v>0</v>
      </c>
      <c r="Q19" s="17">
        <v>0</v>
      </c>
    </row>
    <row r="20" spans="1:20" x14ac:dyDescent="0.25">
      <c r="A20" s="17" t="s">
        <v>22</v>
      </c>
      <c r="B20" s="17">
        <v>790086</v>
      </c>
      <c r="C20" s="17">
        <v>23</v>
      </c>
      <c r="D20" s="17">
        <v>5200</v>
      </c>
      <c r="E20" s="17">
        <v>1</v>
      </c>
      <c r="F20" s="17">
        <v>345257</v>
      </c>
      <c r="G20" s="17">
        <v>17</v>
      </c>
      <c r="H20" s="17">
        <v>384750</v>
      </c>
      <c r="I20" s="17">
        <v>3</v>
      </c>
      <c r="J20" s="17">
        <v>0</v>
      </c>
      <c r="K20" s="17">
        <v>0</v>
      </c>
      <c r="L20" s="17">
        <v>0</v>
      </c>
      <c r="M20" s="17">
        <v>0</v>
      </c>
      <c r="N20" s="17">
        <v>54879</v>
      </c>
      <c r="O20" s="17">
        <v>2</v>
      </c>
      <c r="P20" s="17">
        <v>0</v>
      </c>
      <c r="Q20" s="17">
        <v>0</v>
      </c>
    </row>
    <row r="21" spans="1:20" x14ac:dyDescent="0.25">
      <c r="A21" s="17" t="s">
        <v>23</v>
      </c>
      <c r="B21" s="17">
        <v>375770</v>
      </c>
      <c r="C21" s="17">
        <v>20</v>
      </c>
      <c r="D21" s="17">
        <v>0</v>
      </c>
      <c r="E21" s="17">
        <v>0</v>
      </c>
      <c r="F21" s="17">
        <v>273523</v>
      </c>
      <c r="G21" s="17">
        <v>14</v>
      </c>
      <c r="H21" s="17">
        <v>47000</v>
      </c>
      <c r="I21" s="17">
        <v>2</v>
      </c>
      <c r="J21" s="17">
        <v>55247</v>
      </c>
      <c r="K21" s="17">
        <v>4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</row>
    <row r="22" spans="1:20" x14ac:dyDescent="0.25">
      <c r="A22" s="17" t="s">
        <v>24</v>
      </c>
      <c r="B22" s="17">
        <v>383819</v>
      </c>
      <c r="C22" s="17">
        <v>19</v>
      </c>
      <c r="D22" s="17">
        <v>17698</v>
      </c>
      <c r="E22" s="17">
        <v>1</v>
      </c>
      <c r="F22" s="17">
        <v>279221</v>
      </c>
      <c r="G22" s="17">
        <v>12</v>
      </c>
      <c r="H22" s="17">
        <v>0</v>
      </c>
      <c r="I22" s="17">
        <v>0</v>
      </c>
      <c r="J22" s="17">
        <v>11400</v>
      </c>
      <c r="K22" s="17">
        <v>2</v>
      </c>
      <c r="L22" s="17">
        <v>0</v>
      </c>
      <c r="M22" s="17">
        <v>0</v>
      </c>
      <c r="N22" s="17">
        <v>0</v>
      </c>
      <c r="O22" s="17">
        <v>0</v>
      </c>
      <c r="P22" s="17">
        <v>75500</v>
      </c>
      <c r="Q22" s="17">
        <v>4</v>
      </c>
    </row>
    <row r="23" spans="1:20" x14ac:dyDescent="0.25">
      <c r="A23" s="37"/>
    </row>
    <row r="24" spans="1:20" s="58" customFormat="1" x14ac:dyDescent="0.25">
      <c r="A24" s="56" t="s">
        <v>25</v>
      </c>
      <c r="B24" s="59">
        <f t="shared" ref="B24:Q24" si="4">SUM(B25:B34)</f>
        <v>5379838</v>
      </c>
      <c r="C24" s="59">
        <f t="shared" si="4"/>
        <v>304</v>
      </c>
      <c r="D24" s="59">
        <f t="shared" si="4"/>
        <v>1248525</v>
      </c>
      <c r="E24" s="59">
        <f t="shared" si="4"/>
        <v>83</v>
      </c>
      <c r="F24" s="59">
        <f t="shared" si="4"/>
        <v>2266166</v>
      </c>
      <c r="G24" s="59">
        <f t="shared" si="4"/>
        <v>115</v>
      </c>
      <c r="H24" s="59">
        <f t="shared" si="4"/>
        <v>182000</v>
      </c>
      <c r="I24" s="59">
        <f t="shared" si="4"/>
        <v>8</v>
      </c>
      <c r="J24" s="59">
        <f t="shared" si="4"/>
        <v>158400</v>
      </c>
      <c r="K24" s="59">
        <f t="shared" si="4"/>
        <v>6</v>
      </c>
      <c r="L24" s="59">
        <f t="shared" si="4"/>
        <v>18500</v>
      </c>
      <c r="M24" s="59">
        <f t="shared" si="4"/>
        <v>2</v>
      </c>
      <c r="N24" s="59">
        <f t="shared" si="4"/>
        <v>89200</v>
      </c>
      <c r="O24" s="59">
        <f t="shared" si="4"/>
        <v>7</v>
      </c>
      <c r="P24" s="59">
        <f t="shared" si="4"/>
        <v>1417047</v>
      </c>
      <c r="Q24" s="59">
        <f t="shared" si="4"/>
        <v>83</v>
      </c>
    </row>
    <row r="25" spans="1:20" x14ac:dyDescent="0.25">
      <c r="A25" s="17" t="s">
        <v>26</v>
      </c>
      <c r="B25" s="17">
        <v>2471838</v>
      </c>
      <c r="C25" s="17">
        <v>136</v>
      </c>
      <c r="D25" s="17">
        <v>938703</v>
      </c>
      <c r="E25" s="17">
        <v>65</v>
      </c>
      <c r="F25" s="17">
        <v>1208735</v>
      </c>
      <c r="G25" s="17">
        <v>57</v>
      </c>
      <c r="H25" s="17">
        <v>129500</v>
      </c>
      <c r="I25" s="17">
        <v>4</v>
      </c>
      <c r="J25" s="17">
        <v>102400</v>
      </c>
      <c r="K25" s="17">
        <v>5</v>
      </c>
      <c r="L25" s="17">
        <v>18500</v>
      </c>
      <c r="M25" s="17">
        <v>2</v>
      </c>
      <c r="N25" s="17">
        <v>74000</v>
      </c>
      <c r="O25" s="17">
        <v>3</v>
      </c>
      <c r="P25" s="17">
        <v>0</v>
      </c>
      <c r="Q25" s="17">
        <v>0</v>
      </c>
    </row>
    <row r="26" spans="1:20" x14ac:dyDescent="0.25">
      <c r="A26" s="17" t="s">
        <v>27</v>
      </c>
      <c r="B26" s="17">
        <v>110500</v>
      </c>
      <c r="C26" s="17">
        <v>12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110500</v>
      </c>
      <c r="Q26" s="17">
        <v>12</v>
      </c>
    </row>
    <row r="27" spans="1:20" x14ac:dyDescent="0.25">
      <c r="A27" s="17" t="s">
        <v>28</v>
      </c>
      <c r="B27" s="17">
        <v>252956</v>
      </c>
      <c r="C27" s="17">
        <v>22</v>
      </c>
      <c r="D27" s="17">
        <v>0</v>
      </c>
      <c r="E27" s="17">
        <v>0</v>
      </c>
      <c r="F27" s="17">
        <v>97300</v>
      </c>
      <c r="G27" s="17">
        <v>7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155656</v>
      </c>
      <c r="Q27" s="17">
        <v>15</v>
      </c>
    </row>
    <row r="28" spans="1:20" x14ac:dyDescent="0.25">
      <c r="A28" s="17" t="s">
        <v>29</v>
      </c>
      <c r="B28" s="17">
        <v>1676146</v>
      </c>
      <c r="C28" s="17">
        <v>85</v>
      </c>
      <c r="D28" s="17">
        <v>204900</v>
      </c>
      <c r="E28" s="17">
        <v>13</v>
      </c>
      <c r="F28" s="17">
        <v>353550</v>
      </c>
      <c r="G28" s="17">
        <v>17</v>
      </c>
      <c r="H28" s="17">
        <v>52500</v>
      </c>
      <c r="I28" s="17">
        <v>4</v>
      </c>
      <c r="J28" s="17">
        <v>0</v>
      </c>
      <c r="K28" s="17">
        <v>0</v>
      </c>
      <c r="L28" s="17">
        <v>0</v>
      </c>
      <c r="M28" s="17">
        <v>0</v>
      </c>
      <c r="N28" s="17">
        <v>7200</v>
      </c>
      <c r="O28" s="17">
        <v>2</v>
      </c>
      <c r="P28" s="17">
        <v>1057996</v>
      </c>
      <c r="Q28" s="17">
        <v>49</v>
      </c>
    </row>
    <row r="29" spans="1:20" x14ac:dyDescent="0.25">
      <c r="A29" s="17" t="s">
        <v>30</v>
      </c>
      <c r="B29" s="17">
        <v>202938</v>
      </c>
      <c r="C29" s="17">
        <v>10</v>
      </c>
      <c r="D29" s="17">
        <v>16322</v>
      </c>
      <c r="E29" s="17">
        <v>1</v>
      </c>
      <c r="F29" s="17">
        <v>168421</v>
      </c>
      <c r="G29" s="17">
        <v>8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18195</v>
      </c>
      <c r="Q29" s="17">
        <v>1</v>
      </c>
    </row>
    <row r="30" spans="1:20" x14ac:dyDescent="0.25">
      <c r="A30" s="17" t="s">
        <v>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</row>
    <row r="31" spans="1:20" x14ac:dyDescent="0.25">
      <c r="A31" s="17" t="s">
        <v>32</v>
      </c>
      <c r="B31" s="17">
        <v>465951</v>
      </c>
      <c r="C31" s="17">
        <v>20</v>
      </c>
      <c r="D31" s="17">
        <v>77000</v>
      </c>
      <c r="E31" s="17">
        <v>3</v>
      </c>
      <c r="F31" s="17">
        <v>308351</v>
      </c>
      <c r="G31" s="17">
        <v>15</v>
      </c>
      <c r="H31" s="17">
        <v>0</v>
      </c>
      <c r="I31" s="17">
        <v>0</v>
      </c>
      <c r="J31" s="17">
        <v>56000</v>
      </c>
      <c r="K31" s="17">
        <v>1</v>
      </c>
      <c r="L31" s="17">
        <v>0</v>
      </c>
      <c r="M31" s="17">
        <v>0</v>
      </c>
      <c r="N31" s="17">
        <v>0</v>
      </c>
      <c r="O31" s="17">
        <v>0</v>
      </c>
      <c r="P31" s="17">
        <v>24600</v>
      </c>
      <c r="Q31" s="17">
        <v>1</v>
      </c>
    </row>
    <row r="32" spans="1:20" x14ac:dyDescent="0.25">
      <c r="A32" s="17" t="s">
        <v>92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x14ac:dyDescent="0.25">
      <c r="A33" s="17" t="s">
        <v>33</v>
      </c>
      <c r="B33" s="17">
        <v>99729</v>
      </c>
      <c r="C33" s="17">
        <v>10</v>
      </c>
      <c r="D33" s="17">
        <v>11600</v>
      </c>
      <c r="E33" s="17">
        <v>1</v>
      </c>
      <c r="F33" s="17">
        <v>81529</v>
      </c>
      <c r="G33" s="17">
        <v>6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5000</v>
      </c>
      <c r="O33" s="17">
        <v>1</v>
      </c>
      <c r="P33" s="17">
        <v>1600</v>
      </c>
      <c r="Q33" s="17">
        <v>2</v>
      </c>
    </row>
    <row r="34" spans="1:17" x14ac:dyDescent="0.25">
      <c r="A34" s="17" t="s">
        <v>34</v>
      </c>
      <c r="B34" s="17">
        <v>99780</v>
      </c>
      <c r="C34" s="17">
        <v>9</v>
      </c>
      <c r="D34" s="17">
        <v>0</v>
      </c>
      <c r="E34" s="17">
        <v>0</v>
      </c>
      <c r="F34" s="17">
        <v>48280</v>
      </c>
      <c r="G34" s="17">
        <v>5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3000</v>
      </c>
      <c r="O34" s="17">
        <v>1</v>
      </c>
      <c r="P34" s="17">
        <v>48500</v>
      </c>
      <c r="Q34" s="17">
        <v>3</v>
      </c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s="58" customFormat="1" x14ac:dyDescent="0.25">
      <c r="A36" s="56" t="s">
        <v>35</v>
      </c>
      <c r="B36" s="59">
        <f t="shared" ref="B36:Q36" si="5">SUM(B37:B45)</f>
        <v>1489591</v>
      </c>
      <c r="C36" s="59">
        <f t="shared" si="5"/>
        <v>143</v>
      </c>
      <c r="D36" s="59">
        <f t="shared" si="5"/>
        <v>391502</v>
      </c>
      <c r="E36" s="59">
        <f t="shared" si="5"/>
        <v>45</v>
      </c>
      <c r="F36" s="59">
        <f t="shared" si="5"/>
        <v>820434</v>
      </c>
      <c r="G36" s="59">
        <f t="shared" si="5"/>
        <v>70</v>
      </c>
      <c r="H36" s="59">
        <f t="shared" si="5"/>
        <v>47500</v>
      </c>
      <c r="I36" s="59">
        <f t="shared" si="5"/>
        <v>3</v>
      </c>
      <c r="J36" s="59">
        <f t="shared" si="5"/>
        <v>69790</v>
      </c>
      <c r="K36" s="59">
        <f t="shared" si="5"/>
        <v>7</v>
      </c>
      <c r="L36" s="59">
        <f t="shared" si="5"/>
        <v>0</v>
      </c>
      <c r="M36" s="59">
        <f t="shared" si="5"/>
        <v>0</v>
      </c>
      <c r="N36" s="59">
        <f t="shared" si="5"/>
        <v>9600</v>
      </c>
      <c r="O36" s="59">
        <f t="shared" si="5"/>
        <v>5</v>
      </c>
      <c r="P36" s="59">
        <f t="shared" si="5"/>
        <v>150765</v>
      </c>
      <c r="Q36" s="59">
        <f t="shared" si="5"/>
        <v>13</v>
      </c>
    </row>
    <row r="37" spans="1:17" x14ac:dyDescent="0.25">
      <c r="A37" s="17" t="s">
        <v>36</v>
      </c>
      <c r="B37" s="17">
        <v>254790</v>
      </c>
      <c r="C37" s="17">
        <v>23</v>
      </c>
      <c r="D37" s="17">
        <v>45925</v>
      </c>
      <c r="E37" s="17">
        <v>7</v>
      </c>
      <c r="F37" s="17">
        <v>179450</v>
      </c>
      <c r="G37" s="17">
        <v>13</v>
      </c>
      <c r="H37" s="17">
        <v>0</v>
      </c>
      <c r="I37" s="17">
        <v>0</v>
      </c>
      <c r="J37" s="17">
        <v>29415</v>
      </c>
      <c r="K37" s="17">
        <v>3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</row>
    <row r="38" spans="1:17" x14ac:dyDescent="0.25">
      <c r="A38" s="17" t="s">
        <v>37</v>
      </c>
      <c r="B38" s="17">
        <v>784190</v>
      </c>
      <c r="C38" s="17">
        <v>71</v>
      </c>
      <c r="D38" s="17">
        <v>324777</v>
      </c>
      <c r="E38" s="17">
        <v>35</v>
      </c>
      <c r="F38" s="17">
        <v>402138</v>
      </c>
      <c r="G38" s="17">
        <v>27</v>
      </c>
      <c r="H38" s="17">
        <v>37100</v>
      </c>
      <c r="I38" s="17">
        <v>2</v>
      </c>
      <c r="J38" s="17">
        <v>5675</v>
      </c>
      <c r="K38" s="17">
        <v>3</v>
      </c>
      <c r="L38" s="17">
        <v>0</v>
      </c>
      <c r="M38" s="17">
        <v>0</v>
      </c>
      <c r="N38" s="17">
        <v>1000</v>
      </c>
      <c r="O38" s="17">
        <v>1</v>
      </c>
      <c r="P38" s="17">
        <v>13500</v>
      </c>
      <c r="Q38" s="17">
        <v>3</v>
      </c>
    </row>
    <row r="39" spans="1:17" x14ac:dyDescent="0.25">
      <c r="A39" s="17" t="s">
        <v>38</v>
      </c>
      <c r="B39" s="17">
        <v>56418</v>
      </c>
      <c r="C39" s="17">
        <v>5</v>
      </c>
      <c r="D39" s="17">
        <v>0</v>
      </c>
      <c r="E39" s="17">
        <v>0</v>
      </c>
      <c r="F39" s="17">
        <v>9333</v>
      </c>
      <c r="G39" s="17">
        <v>3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47085</v>
      </c>
      <c r="Q39" s="17">
        <v>2</v>
      </c>
    </row>
    <row r="40" spans="1:17" x14ac:dyDescent="0.25">
      <c r="A40" s="17" t="s">
        <v>39</v>
      </c>
      <c r="B40" s="17">
        <v>117013</v>
      </c>
      <c r="C40" s="17">
        <v>7</v>
      </c>
      <c r="D40" s="17">
        <v>0</v>
      </c>
      <c r="E40" s="17">
        <v>0</v>
      </c>
      <c r="F40" s="17">
        <v>50513</v>
      </c>
      <c r="G40" s="17">
        <v>5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6500</v>
      </c>
      <c r="O40" s="17">
        <v>1</v>
      </c>
      <c r="P40" s="17">
        <v>60000</v>
      </c>
      <c r="Q40" s="17">
        <v>1</v>
      </c>
    </row>
    <row r="41" spans="1:17" x14ac:dyDescent="0.25">
      <c r="A41" s="17" t="s">
        <v>40</v>
      </c>
      <c r="B41" s="17">
        <v>223580</v>
      </c>
      <c r="C41" s="17">
        <v>32</v>
      </c>
      <c r="D41" s="17">
        <v>20800</v>
      </c>
      <c r="E41" s="17">
        <v>3</v>
      </c>
      <c r="F41" s="17">
        <v>125400</v>
      </c>
      <c r="G41" s="17">
        <v>17</v>
      </c>
      <c r="H41" s="17">
        <v>10400</v>
      </c>
      <c r="I41" s="17">
        <v>1</v>
      </c>
      <c r="J41" s="17">
        <v>34700</v>
      </c>
      <c r="K41" s="17">
        <v>1</v>
      </c>
      <c r="L41" s="17">
        <v>0</v>
      </c>
      <c r="M41" s="17">
        <v>0</v>
      </c>
      <c r="N41" s="17">
        <v>2100</v>
      </c>
      <c r="O41" s="17">
        <v>3</v>
      </c>
      <c r="P41" s="17">
        <v>30180</v>
      </c>
      <c r="Q41" s="17">
        <v>7</v>
      </c>
    </row>
    <row r="42" spans="1:17" x14ac:dyDescent="0.25">
      <c r="A42" s="17" t="s">
        <v>41</v>
      </c>
      <c r="B42" s="17">
        <v>20100</v>
      </c>
      <c r="C42" s="17">
        <v>3</v>
      </c>
      <c r="D42" s="17">
        <v>0</v>
      </c>
      <c r="E42" s="17">
        <v>0</v>
      </c>
      <c r="F42" s="17">
        <v>20100</v>
      </c>
      <c r="G42" s="17">
        <v>3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</row>
    <row r="43" spans="1:17" x14ac:dyDescent="0.25">
      <c r="A43" s="17" t="s">
        <v>85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</row>
    <row r="44" spans="1:17" x14ac:dyDescent="0.25">
      <c r="A44" s="17" t="s">
        <v>86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</row>
    <row r="45" spans="1:17" x14ac:dyDescent="0.25">
      <c r="A45" s="17" t="s">
        <v>42</v>
      </c>
      <c r="B45" s="17">
        <v>33500</v>
      </c>
      <c r="C45" s="17">
        <v>2</v>
      </c>
      <c r="D45" s="17">
        <v>0</v>
      </c>
      <c r="E45" s="17">
        <v>0</v>
      </c>
      <c r="F45" s="17">
        <v>33500</v>
      </c>
      <c r="G45" s="17">
        <v>2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</row>
    <row r="46" spans="1:17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s="58" customFormat="1" x14ac:dyDescent="0.25">
      <c r="A47" s="56" t="s">
        <v>43</v>
      </c>
      <c r="B47" s="59">
        <f t="shared" ref="B47:Q47" si="6">SUM(B48:B54)</f>
        <v>1808497</v>
      </c>
      <c r="C47" s="59">
        <f t="shared" si="6"/>
        <v>100</v>
      </c>
      <c r="D47" s="59">
        <f t="shared" si="6"/>
        <v>248598</v>
      </c>
      <c r="E47" s="59">
        <f t="shared" si="6"/>
        <v>20</v>
      </c>
      <c r="F47" s="59">
        <f t="shared" si="6"/>
        <v>817066</v>
      </c>
      <c r="G47" s="59">
        <f t="shared" si="6"/>
        <v>49</v>
      </c>
      <c r="H47" s="59">
        <f t="shared" si="6"/>
        <v>157283</v>
      </c>
      <c r="I47" s="59">
        <f t="shared" si="6"/>
        <v>7</v>
      </c>
      <c r="J47" s="59">
        <f t="shared" si="6"/>
        <v>181000</v>
      </c>
      <c r="K47" s="59">
        <f t="shared" si="6"/>
        <v>8</v>
      </c>
      <c r="L47" s="59">
        <f t="shared" si="6"/>
        <v>0</v>
      </c>
      <c r="M47" s="59">
        <f t="shared" si="6"/>
        <v>0</v>
      </c>
      <c r="N47" s="59">
        <f t="shared" si="6"/>
        <v>0</v>
      </c>
      <c r="O47" s="59">
        <f t="shared" si="6"/>
        <v>0</v>
      </c>
      <c r="P47" s="59">
        <f t="shared" si="6"/>
        <v>404550</v>
      </c>
      <c r="Q47" s="59">
        <f t="shared" si="6"/>
        <v>16</v>
      </c>
    </row>
    <row r="48" spans="1:17" x14ac:dyDescent="0.25">
      <c r="A48" s="17" t="s">
        <v>44</v>
      </c>
      <c r="B48" s="17">
        <v>1163352</v>
      </c>
      <c r="C48" s="17">
        <v>63</v>
      </c>
      <c r="D48" s="17">
        <v>207748</v>
      </c>
      <c r="E48" s="17">
        <v>15</v>
      </c>
      <c r="F48" s="17">
        <v>561971</v>
      </c>
      <c r="G48" s="17">
        <v>31</v>
      </c>
      <c r="H48" s="17">
        <v>121583</v>
      </c>
      <c r="I48" s="17">
        <v>5</v>
      </c>
      <c r="J48" s="17">
        <v>46000</v>
      </c>
      <c r="K48" s="17">
        <v>3</v>
      </c>
      <c r="L48" s="17">
        <v>0</v>
      </c>
      <c r="M48" s="17">
        <v>0</v>
      </c>
      <c r="N48" s="17">
        <v>0</v>
      </c>
      <c r="O48" s="17">
        <v>0</v>
      </c>
      <c r="P48" s="17">
        <v>226050</v>
      </c>
      <c r="Q48" s="17">
        <v>9</v>
      </c>
    </row>
    <row r="49" spans="1:17" x14ac:dyDescent="0.25">
      <c r="A49" s="17" t="s">
        <v>45</v>
      </c>
      <c r="B49" s="17">
        <v>191690</v>
      </c>
      <c r="C49" s="17">
        <v>12</v>
      </c>
      <c r="D49" s="17">
        <v>18300</v>
      </c>
      <c r="E49" s="17">
        <v>2</v>
      </c>
      <c r="F49" s="17">
        <v>71690</v>
      </c>
      <c r="G49" s="17">
        <v>3</v>
      </c>
      <c r="H49" s="17">
        <v>13700</v>
      </c>
      <c r="I49" s="17">
        <v>1</v>
      </c>
      <c r="J49" s="17">
        <v>45000</v>
      </c>
      <c r="K49" s="17">
        <v>2</v>
      </c>
      <c r="L49" s="17">
        <v>0</v>
      </c>
      <c r="M49" s="17">
        <v>0</v>
      </c>
      <c r="N49" s="17">
        <v>0</v>
      </c>
      <c r="O49" s="17">
        <v>0</v>
      </c>
      <c r="P49" s="17">
        <v>43000</v>
      </c>
      <c r="Q49" s="17">
        <v>4</v>
      </c>
    </row>
    <row r="50" spans="1:17" x14ac:dyDescent="0.25">
      <c r="A50" s="17" t="s">
        <v>46</v>
      </c>
      <c r="B50" s="17">
        <v>305755</v>
      </c>
      <c r="C50" s="17">
        <v>21</v>
      </c>
      <c r="D50" s="17">
        <v>22550</v>
      </c>
      <c r="E50" s="17">
        <v>3</v>
      </c>
      <c r="F50" s="17">
        <v>153705</v>
      </c>
      <c r="G50" s="17">
        <v>13</v>
      </c>
      <c r="H50" s="17">
        <v>22000</v>
      </c>
      <c r="I50" s="17">
        <v>1</v>
      </c>
      <c r="J50" s="17">
        <v>90000</v>
      </c>
      <c r="K50" s="17">
        <v>3</v>
      </c>
      <c r="L50" s="17">
        <v>0</v>
      </c>
      <c r="M50" s="17">
        <v>0</v>
      </c>
      <c r="N50" s="17">
        <v>0</v>
      </c>
      <c r="O50" s="17">
        <v>0</v>
      </c>
      <c r="P50" s="17">
        <v>17500</v>
      </c>
      <c r="Q50" s="17">
        <v>1</v>
      </c>
    </row>
    <row r="51" spans="1:17" x14ac:dyDescent="0.25">
      <c r="A51" s="17" t="s">
        <v>47</v>
      </c>
      <c r="B51" s="17">
        <v>14000</v>
      </c>
      <c r="C51" s="17">
        <v>1</v>
      </c>
      <c r="D51" s="17">
        <v>0</v>
      </c>
      <c r="E51" s="17">
        <v>0</v>
      </c>
      <c r="F51" s="17">
        <v>14000</v>
      </c>
      <c r="G51" s="17">
        <v>1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</row>
    <row r="52" spans="1:17" x14ac:dyDescent="0.25">
      <c r="A52" s="17" t="s">
        <v>88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</row>
    <row r="53" spans="1:17" x14ac:dyDescent="0.25">
      <c r="A53" s="17" t="s">
        <v>48</v>
      </c>
      <c r="B53" s="17">
        <v>118000</v>
      </c>
      <c r="C53" s="17">
        <v>2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118000</v>
      </c>
      <c r="Q53" s="17">
        <v>2</v>
      </c>
    </row>
    <row r="54" spans="1:17" x14ac:dyDescent="0.25">
      <c r="A54" s="17" t="s">
        <v>91</v>
      </c>
      <c r="B54" s="17">
        <v>15700</v>
      </c>
      <c r="C54" s="17">
        <v>1</v>
      </c>
      <c r="D54" s="17">
        <v>0</v>
      </c>
      <c r="E54" s="17">
        <v>0</v>
      </c>
      <c r="F54" s="17">
        <v>15700</v>
      </c>
      <c r="G54" s="17">
        <v>1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</row>
    <row r="55" spans="1:17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s="58" customFormat="1" x14ac:dyDescent="0.25">
      <c r="A56" s="56" t="s">
        <v>106</v>
      </c>
      <c r="B56" s="59">
        <f t="shared" ref="B56:Q56" si="7">SUM(B57:B69)</f>
        <v>12861895</v>
      </c>
      <c r="C56" s="59">
        <f t="shared" si="7"/>
        <v>625</v>
      </c>
      <c r="D56" s="59">
        <f t="shared" si="7"/>
        <v>5279456</v>
      </c>
      <c r="E56" s="59">
        <f t="shared" si="7"/>
        <v>283</v>
      </c>
      <c r="F56" s="59">
        <f t="shared" si="7"/>
        <v>5699852</v>
      </c>
      <c r="G56" s="59">
        <f t="shared" si="7"/>
        <v>241</v>
      </c>
      <c r="H56" s="59">
        <f t="shared" si="7"/>
        <v>461683</v>
      </c>
      <c r="I56" s="59">
        <f t="shared" si="7"/>
        <v>12</v>
      </c>
      <c r="J56" s="59">
        <f t="shared" si="7"/>
        <v>776013</v>
      </c>
      <c r="K56" s="59">
        <f t="shared" si="7"/>
        <v>46</v>
      </c>
      <c r="L56" s="59">
        <f t="shared" si="7"/>
        <v>0</v>
      </c>
      <c r="M56" s="59">
        <f t="shared" si="7"/>
        <v>0</v>
      </c>
      <c r="N56" s="59">
        <f t="shared" si="7"/>
        <v>129500</v>
      </c>
      <c r="O56" s="59">
        <f t="shared" si="7"/>
        <v>4</v>
      </c>
      <c r="P56" s="59">
        <f t="shared" si="7"/>
        <v>515391</v>
      </c>
      <c r="Q56" s="59">
        <f t="shared" si="7"/>
        <v>39</v>
      </c>
    </row>
    <row r="57" spans="1:17" x14ac:dyDescent="0.25">
      <c r="A57" s="17" t="s">
        <v>49</v>
      </c>
      <c r="B57" s="17">
        <v>10580236</v>
      </c>
      <c r="C57" s="17">
        <v>449</v>
      </c>
      <c r="D57" s="17">
        <v>4940364</v>
      </c>
      <c r="E57" s="17">
        <v>243</v>
      </c>
      <c r="F57" s="17">
        <v>4327759</v>
      </c>
      <c r="G57" s="17">
        <v>148</v>
      </c>
      <c r="H57" s="17">
        <v>417000</v>
      </c>
      <c r="I57" s="17">
        <v>10</v>
      </c>
      <c r="J57" s="17">
        <v>681613</v>
      </c>
      <c r="K57" s="17">
        <v>36</v>
      </c>
      <c r="L57" s="17">
        <v>0</v>
      </c>
      <c r="M57" s="17">
        <v>0</v>
      </c>
      <c r="N57" s="17">
        <v>127500</v>
      </c>
      <c r="O57" s="17">
        <v>3</v>
      </c>
      <c r="P57" s="17">
        <v>86000</v>
      </c>
      <c r="Q57" s="17">
        <v>9</v>
      </c>
    </row>
    <row r="58" spans="1:17" x14ac:dyDescent="0.25">
      <c r="A58" s="17" t="s">
        <v>50</v>
      </c>
      <c r="B58" s="17">
        <v>469848</v>
      </c>
      <c r="C58" s="17">
        <v>40</v>
      </c>
      <c r="D58" s="17">
        <v>138300</v>
      </c>
      <c r="E58" s="17">
        <v>11</v>
      </c>
      <c r="F58" s="17">
        <v>279005</v>
      </c>
      <c r="G58" s="17">
        <v>23</v>
      </c>
      <c r="H58" s="17">
        <v>8500</v>
      </c>
      <c r="I58" s="17">
        <v>1</v>
      </c>
      <c r="J58" s="17">
        <v>15500</v>
      </c>
      <c r="K58" s="17">
        <v>3</v>
      </c>
      <c r="L58" s="17">
        <v>0</v>
      </c>
      <c r="M58" s="17">
        <v>0</v>
      </c>
      <c r="N58" s="17">
        <v>0</v>
      </c>
      <c r="O58" s="17">
        <v>0</v>
      </c>
      <c r="P58" s="17">
        <v>28543</v>
      </c>
      <c r="Q58" s="17">
        <v>2</v>
      </c>
    </row>
    <row r="59" spans="1:17" x14ac:dyDescent="0.25">
      <c r="A59" s="17" t="s">
        <v>51</v>
      </c>
      <c r="B59" s="17">
        <v>419284</v>
      </c>
      <c r="C59" s="17">
        <v>45</v>
      </c>
      <c r="D59" s="17">
        <v>101849</v>
      </c>
      <c r="E59" s="17">
        <v>17</v>
      </c>
      <c r="F59" s="17">
        <v>238655</v>
      </c>
      <c r="G59" s="17">
        <v>21</v>
      </c>
      <c r="H59" s="17">
        <v>0</v>
      </c>
      <c r="I59" s="17">
        <v>0</v>
      </c>
      <c r="J59" s="17">
        <v>33500</v>
      </c>
      <c r="K59" s="17">
        <v>3</v>
      </c>
      <c r="L59" s="17">
        <v>0</v>
      </c>
      <c r="M59" s="17">
        <v>0</v>
      </c>
      <c r="N59" s="17">
        <v>2000</v>
      </c>
      <c r="O59" s="17">
        <v>1</v>
      </c>
      <c r="P59" s="17">
        <v>43280</v>
      </c>
      <c r="Q59" s="17">
        <v>3</v>
      </c>
    </row>
    <row r="60" spans="1:17" x14ac:dyDescent="0.25">
      <c r="A60" s="17" t="s">
        <v>52</v>
      </c>
      <c r="B60" s="17">
        <v>482438</v>
      </c>
      <c r="C60" s="17">
        <v>33</v>
      </c>
      <c r="D60" s="17">
        <v>77623</v>
      </c>
      <c r="E60" s="17">
        <v>10</v>
      </c>
      <c r="F60" s="17">
        <v>352775</v>
      </c>
      <c r="G60" s="17">
        <v>19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52040</v>
      </c>
      <c r="Q60" s="17">
        <v>4</v>
      </c>
    </row>
    <row r="61" spans="1:17" x14ac:dyDescent="0.25">
      <c r="A61" s="17" t="s">
        <v>53</v>
      </c>
      <c r="B61" s="17">
        <v>222590</v>
      </c>
      <c r="C61" s="17">
        <v>10</v>
      </c>
      <c r="D61" s="17">
        <v>0</v>
      </c>
      <c r="E61" s="17">
        <v>0</v>
      </c>
      <c r="F61" s="17">
        <v>164590</v>
      </c>
      <c r="G61" s="17">
        <v>6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58000</v>
      </c>
      <c r="Q61" s="17">
        <v>4</v>
      </c>
    </row>
    <row r="62" spans="1:17" x14ac:dyDescent="0.25">
      <c r="A62" s="17" t="s">
        <v>93</v>
      </c>
      <c r="B62" s="17">
        <v>188612</v>
      </c>
      <c r="C62" s="17">
        <v>10</v>
      </c>
      <c r="D62" s="17">
        <v>21320</v>
      </c>
      <c r="E62" s="17">
        <v>2</v>
      </c>
      <c r="F62" s="17">
        <v>32000</v>
      </c>
      <c r="G62" s="17">
        <v>2</v>
      </c>
      <c r="H62" s="17">
        <v>36183</v>
      </c>
      <c r="I62" s="17">
        <v>1</v>
      </c>
      <c r="J62" s="17">
        <v>28900</v>
      </c>
      <c r="K62" s="17">
        <v>1</v>
      </c>
      <c r="L62" s="17">
        <v>0</v>
      </c>
      <c r="M62" s="17">
        <v>0</v>
      </c>
      <c r="N62" s="17">
        <v>0</v>
      </c>
      <c r="O62" s="17">
        <v>0</v>
      </c>
      <c r="P62" s="17">
        <v>70209</v>
      </c>
      <c r="Q62" s="17">
        <v>4</v>
      </c>
    </row>
    <row r="63" spans="1:17" x14ac:dyDescent="0.25">
      <c r="A63" s="17" t="s">
        <v>54</v>
      </c>
      <c r="B63" s="17">
        <v>103000</v>
      </c>
      <c r="C63" s="17">
        <v>6</v>
      </c>
      <c r="D63" s="17">
        <v>0</v>
      </c>
      <c r="E63" s="17">
        <v>0</v>
      </c>
      <c r="F63" s="17">
        <v>42500</v>
      </c>
      <c r="G63" s="17">
        <v>2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60500</v>
      </c>
      <c r="Q63" s="17">
        <v>4</v>
      </c>
    </row>
    <row r="64" spans="1:17" x14ac:dyDescent="0.25">
      <c r="A64" s="17" t="s">
        <v>56</v>
      </c>
      <c r="B64" s="17">
        <v>176111</v>
      </c>
      <c r="C64" s="17">
        <v>12</v>
      </c>
      <c r="D64" s="17">
        <v>0</v>
      </c>
      <c r="E64" s="17">
        <v>0</v>
      </c>
      <c r="F64" s="17">
        <v>149611</v>
      </c>
      <c r="G64" s="17">
        <v>8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26500</v>
      </c>
      <c r="Q64" s="17">
        <v>4</v>
      </c>
    </row>
    <row r="65" spans="1:17" x14ac:dyDescent="0.25">
      <c r="A65" s="17" t="s">
        <v>57</v>
      </c>
      <c r="B65" s="17">
        <v>2000</v>
      </c>
      <c r="C65" s="17">
        <v>1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2000</v>
      </c>
      <c r="Q65" s="17">
        <v>1</v>
      </c>
    </row>
    <row r="66" spans="1:17" x14ac:dyDescent="0.25">
      <c r="A66" s="17" t="s">
        <v>58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</row>
    <row r="67" spans="1:17" x14ac:dyDescent="0.25">
      <c r="A67" s="17" t="s">
        <v>59</v>
      </c>
      <c r="B67" s="17">
        <v>130819</v>
      </c>
      <c r="C67" s="17">
        <v>7</v>
      </c>
      <c r="D67" s="17">
        <v>0</v>
      </c>
      <c r="E67" s="17">
        <v>0</v>
      </c>
      <c r="F67" s="17">
        <v>42500</v>
      </c>
      <c r="G67" s="17">
        <v>3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88319</v>
      </c>
      <c r="Q67" s="17">
        <v>4</v>
      </c>
    </row>
    <row r="68" spans="1:17" x14ac:dyDescent="0.25">
      <c r="A68" s="17" t="s">
        <v>90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</row>
    <row r="69" spans="1:17" x14ac:dyDescent="0.25">
      <c r="A69" s="17" t="s">
        <v>60</v>
      </c>
      <c r="B69" s="17">
        <v>86957</v>
      </c>
      <c r="C69" s="17">
        <v>12</v>
      </c>
      <c r="D69" s="17">
        <v>0</v>
      </c>
      <c r="E69" s="17">
        <v>0</v>
      </c>
      <c r="F69" s="17">
        <v>70457</v>
      </c>
      <c r="G69" s="17">
        <v>9</v>
      </c>
      <c r="H69" s="17">
        <v>0</v>
      </c>
      <c r="I69" s="17">
        <v>0</v>
      </c>
      <c r="J69" s="17">
        <v>16500</v>
      </c>
      <c r="K69" s="17">
        <v>3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</row>
    <row r="70" spans="1:17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s="58" customFormat="1" x14ac:dyDescent="0.25">
      <c r="A71" s="56" t="s">
        <v>55</v>
      </c>
      <c r="B71" s="59">
        <f t="shared" ref="B71:Q71" si="8">SUM(B72:B80)</f>
        <v>3730471</v>
      </c>
      <c r="C71" s="59">
        <f t="shared" si="8"/>
        <v>225</v>
      </c>
      <c r="D71" s="59">
        <f t="shared" si="8"/>
        <v>810626</v>
      </c>
      <c r="E71" s="59">
        <f t="shared" si="8"/>
        <v>63</v>
      </c>
      <c r="F71" s="59">
        <f t="shared" si="8"/>
        <v>2234827</v>
      </c>
      <c r="G71" s="59">
        <f t="shared" si="8"/>
        <v>129</v>
      </c>
      <c r="H71" s="59">
        <f t="shared" si="8"/>
        <v>96937</v>
      </c>
      <c r="I71" s="59">
        <f t="shared" si="8"/>
        <v>6</v>
      </c>
      <c r="J71" s="59">
        <f t="shared" si="8"/>
        <v>316451</v>
      </c>
      <c r="K71" s="59">
        <f t="shared" si="8"/>
        <v>18</v>
      </c>
      <c r="L71" s="59">
        <f t="shared" si="8"/>
        <v>8000</v>
      </c>
      <c r="M71" s="59">
        <f t="shared" si="8"/>
        <v>1</v>
      </c>
      <c r="N71" s="59">
        <f t="shared" si="8"/>
        <v>18100</v>
      </c>
      <c r="O71" s="59">
        <f t="shared" si="8"/>
        <v>2</v>
      </c>
      <c r="P71" s="59">
        <f t="shared" si="8"/>
        <v>245530</v>
      </c>
      <c r="Q71" s="59">
        <f t="shared" si="8"/>
        <v>6</v>
      </c>
    </row>
    <row r="72" spans="1:17" x14ac:dyDescent="0.25">
      <c r="A72" s="17" t="s">
        <v>61</v>
      </c>
      <c r="B72" s="17">
        <v>110575</v>
      </c>
      <c r="C72" s="17">
        <v>14</v>
      </c>
      <c r="D72" s="17">
        <v>13600</v>
      </c>
      <c r="E72" s="17">
        <v>2</v>
      </c>
      <c r="F72" s="17">
        <v>83974</v>
      </c>
      <c r="G72" s="17">
        <v>9</v>
      </c>
      <c r="H72" s="17">
        <v>5000</v>
      </c>
      <c r="I72" s="17">
        <v>1</v>
      </c>
      <c r="J72" s="17">
        <v>1</v>
      </c>
      <c r="K72" s="17">
        <v>1</v>
      </c>
      <c r="L72" s="17">
        <v>8000</v>
      </c>
      <c r="M72" s="17">
        <v>1</v>
      </c>
      <c r="N72" s="17">
        <v>0</v>
      </c>
      <c r="O72" s="17">
        <v>0</v>
      </c>
      <c r="P72" s="17">
        <v>0</v>
      </c>
      <c r="Q72" s="17">
        <v>0</v>
      </c>
    </row>
    <row r="73" spans="1:17" x14ac:dyDescent="0.25">
      <c r="A73" s="17" t="s">
        <v>62</v>
      </c>
      <c r="B73" s="17">
        <v>1464926</v>
      </c>
      <c r="C73" s="17">
        <v>81</v>
      </c>
      <c r="D73" s="17">
        <v>256233</v>
      </c>
      <c r="E73" s="17">
        <v>22</v>
      </c>
      <c r="F73" s="17">
        <v>1007793</v>
      </c>
      <c r="G73" s="17">
        <v>54</v>
      </c>
      <c r="H73" s="17">
        <v>6500</v>
      </c>
      <c r="I73" s="17">
        <v>1</v>
      </c>
      <c r="J73" s="17">
        <v>194400</v>
      </c>
      <c r="K73" s="17">
        <v>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</row>
    <row r="74" spans="1:17" x14ac:dyDescent="0.25">
      <c r="A74" s="17" t="s">
        <v>63</v>
      </c>
      <c r="B74" s="17">
        <v>171040</v>
      </c>
      <c r="C74" s="17">
        <v>9</v>
      </c>
      <c r="D74" s="17">
        <v>1000</v>
      </c>
      <c r="E74" s="17">
        <v>1</v>
      </c>
      <c r="F74" s="17">
        <v>65460</v>
      </c>
      <c r="G74" s="17">
        <v>7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104580</v>
      </c>
      <c r="Q74" s="17">
        <v>1</v>
      </c>
    </row>
    <row r="75" spans="1:17" x14ac:dyDescent="0.25">
      <c r="A75" s="17" t="s">
        <v>64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</row>
    <row r="76" spans="1:17" x14ac:dyDescent="0.25">
      <c r="A76" s="17" t="s">
        <v>65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</row>
    <row r="77" spans="1:17" x14ac:dyDescent="0.25">
      <c r="A77" s="17" t="s">
        <v>66</v>
      </c>
      <c r="B77" s="17">
        <v>6293</v>
      </c>
      <c r="C77" s="17">
        <v>4</v>
      </c>
      <c r="D77" s="17">
        <v>0</v>
      </c>
      <c r="E77" s="17">
        <v>0</v>
      </c>
      <c r="F77" s="17">
        <v>3993</v>
      </c>
      <c r="G77" s="17">
        <v>1</v>
      </c>
      <c r="H77" s="17">
        <v>0</v>
      </c>
      <c r="I77" s="17">
        <v>0</v>
      </c>
      <c r="J77" s="17">
        <v>2100</v>
      </c>
      <c r="K77" s="17">
        <v>2</v>
      </c>
      <c r="L77" s="17">
        <v>0</v>
      </c>
      <c r="M77" s="17">
        <v>0</v>
      </c>
      <c r="N77" s="17">
        <v>200</v>
      </c>
      <c r="O77" s="17">
        <v>1</v>
      </c>
      <c r="P77" s="17">
        <v>0</v>
      </c>
      <c r="Q77" s="17">
        <v>0</v>
      </c>
    </row>
    <row r="78" spans="1:17" x14ac:dyDescent="0.25">
      <c r="A78" s="17" t="s">
        <v>67</v>
      </c>
      <c r="B78" s="17">
        <v>78897</v>
      </c>
      <c r="C78" s="17">
        <v>7</v>
      </c>
      <c r="D78" s="17">
        <v>3120</v>
      </c>
      <c r="E78" s="17">
        <v>1</v>
      </c>
      <c r="F78" s="17">
        <v>70577</v>
      </c>
      <c r="G78" s="17">
        <v>5</v>
      </c>
      <c r="H78" s="17">
        <v>0</v>
      </c>
      <c r="I78" s="17">
        <v>0</v>
      </c>
      <c r="J78" s="17">
        <v>5200</v>
      </c>
      <c r="K78" s="17">
        <v>1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</row>
    <row r="79" spans="1:17" x14ac:dyDescent="0.25">
      <c r="A79" s="17" t="s">
        <v>68</v>
      </c>
      <c r="B79" s="17">
        <v>1328371</v>
      </c>
      <c r="C79" s="17">
        <v>73</v>
      </c>
      <c r="D79" s="17">
        <v>378623</v>
      </c>
      <c r="E79" s="17">
        <v>25</v>
      </c>
      <c r="F79" s="17">
        <v>664111</v>
      </c>
      <c r="G79" s="17">
        <v>34</v>
      </c>
      <c r="H79" s="17">
        <v>85437</v>
      </c>
      <c r="I79" s="17">
        <v>4</v>
      </c>
      <c r="J79" s="17">
        <v>99300</v>
      </c>
      <c r="K79" s="17">
        <v>7</v>
      </c>
      <c r="L79" s="17">
        <v>0</v>
      </c>
      <c r="M79" s="17">
        <v>0</v>
      </c>
      <c r="N79" s="17">
        <v>0</v>
      </c>
      <c r="O79" s="17">
        <v>0</v>
      </c>
      <c r="P79" s="17">
        <v>100900</v>
      </c>
      <c r="Q79" s="17">
        <v>3</v>
      </c>
    </row>
    <row r="80" spans="1:17" x14ac:dyDescent="0.25">
      <c r="A80" s="17" t="s">
        <v>69</v>
      </c>
      <c r="B80" s="17">
        <v>570369</v>
      </c>
      <c r="C80" s="17">
        <v>37</v>
      </c>
      <c r="D80" s="17">
        <v>158050</v>
      </c>
      <c r="E80" s="17">
        <v>12</v>
      </c>
      <c r="F80" s="17">
        <v>338919</v>
      </c>
      <c r="G80" s="17">
        <v>19</v>
      </c>
      <c r="H80" s="17">
        <v>0</v>
      </c>
      <c r="I80" s="17">
        <v>0</v>
      </c>
      <c r="J80" s="17">
        <v>15450</v>
      </c>
      <c r="K80" s="17">
        <v>3</v>
      </c>
      <c r="L80" s="17">
        <v>0</v>
      </c>
      <c r="M80" s="17">
        <v>0</v>
      </c>
      <c r="N80" s="17">
        <v>17900</v>
      </c>
      <c r="O80" s="17">
        <v>1</v>
      </c>
      <c r="P80" s="17">
        <v>40050</v>
      </c>
      <c r="Q80" s="17">
        <v>2</v>
      </c>
    </row>
    <row r="81" spans="1:17" x14ac:dyDescent="0.25">
      <c r="H81" s="37"/>
      <c r="I81" s="37"/>
      <c r="J81" s="37"/>
      <c r="K81" s="37"/>
      <c r="L81" s="37"/>
      <c r="M81" s="37"/>
      <c r="N81" s="37"/>
      <c r="O81" s="37"/>
      <c r="P81" s="37"/>
      <c r="Q81" s="37"/>
    </row>
    <row r="82" spans="1:17" s="58" customFormat="1" x14ac:dyDescent="0.25">
      <c r="A82" s="56" t="s">
        <v>70</v>
      </c>
      <c r="B82" s="59">
        <f t="shared" ref="B82:Q82" si="9">SUM(B83:B96)</f>
        <v>9412761</v>
      </c>
      <c r="C82" s="59">
        <f t="shared" si="9"/>
        <v>525</v>
      </c>
      <c r="D82" s="59">
        <f t="shared" si="9"/>
        <v>1147146</v>
      </c>
      <c r="E82" s="59">
        <f t="shared" si="9"/>
        <v>84</v>
      </c>
      <c r="F82" s="59">
        <f t="shared" si="9"/>
        <v>4999668</v>
      </c>
      <c r="G82" s="59">
        <f t="shared" si="9"/>
        <v>223</v>
      </c>
      <c r="H82" s="59">
        <f t="shared" si="9"/>
        <v>237288</v>
      </c>
      <c r="I82" s="59">
        <f t="shared" si="9"/>
        <v>13</v>
      </c>
      <c r="J82" s="59">
        <f t="shared" si="9"/>
        <v>448163</v>
      </c>
      <c r="K82" s="59">
        <f t="shared" si="9"/>
        <v>24</v>
      </c>
      <c r="L82" s="59">
        <f t="shared" si="9"/>
        <v>17600</v>
      </c>
      <c r="M82" s="59">
        <f t="shared" si="9"/>
        <v>3</v>
      </c>
      <c r="N82" s="59">
        <f t="shared" si="9"/>
        <v>210000</v>
      </c>
      <c r="O82" s="59">
        <f t="shared" si="9"/>
        <v>10</v>
      </c>
      <c r="P82" s="59">
        <f t="shared" si="9"/>
        <v>2352896</v>
      </c>
      <c r="Q82" s="59">
        <f t="shared" si="9"/>
        <v>168</v>
      </c>
    </row>
    <row r="83" spans="1:17" x14ac:dyDescent="0.25">
      <c r="A83" s="17" t="s">
        <v>71</v>
      </c>
      <c r="B83" s="17">
        <v>1768720</v>
      </c>
      <c r="C83" s="17">
        <v>100</v>
      </c>
      <c r="D83" s="17">
        <v>621100</v>
      </c>
      <c r="E83" s="17">
        <v>47</v>
      </c>
      <c r="F83" s="17">
        <v>922442</v>
      </c>
      <c r="G83" s="17">
        <v>40</v>
      </c>
      <c r="H83" s="17">
        <v>96838</v>
      </c>
      <c r="I83" s="17">
        <v>5</v>
      </c>
      <c r="J83" s="17">
        <v>70000</v>
      </c>
      <c r="K83" s="17">
        <v>3</v>
      </c>
      <c r="L83" s="17">
        <v>17600</v>
      </c>
      <c r="M83" s="17">
        <v>3</v>
      </c>
      <c r="N83" s="17">
        <v>0</v>
      </c>
      <c r="O83" s="17">
        <v>0</v>
      </c>
      <c r="P83" s="17">
        <v>40740</v>
      </c>
      <c r="Q83" s="17">
        <v>2</v>
      </c>
    </row>
    <row r="84" spans="1:17" x14ac:dyDescent="0.25">
      <c r="A84" s="17" t="s">
        <v>72</v>
      </c>
      <c r="B84" s="17">
        <v>2975628</v>
      </c>
      <c r="C84" s="17">
        <v>153</v>
      </c>
      <c r="D84" s="17">
        <v>406302</v>
      </c>
      <c r="E84" s="17">
        <v>28</v>
      </c>
      <c r="F84" s="17">
        <v>2183201</v>
      </c>
      <c r="G84" s="17">
        <v>99</v>
      </c>
      <c r="H84" s="17">
        <v>127200</v>
      </c>
      <c r="I84" s="17">
        <v>6</v>
      </c>
      <c r="J84" s="17">
        <v>162500</v>
      </c>
      <c r="K84" s="17">
        <v>11</v>
      </c>
      <c r="L84" s="17">
        <v>0</v>
      </c>
      <c r="M84" s="17">
        <v>0</v>
      </c>
      <c r="N84" s="17">
        <v>35200</v>
      </c>
      <c r="O84" s="17">
        <v>3</v>
      </c>
      <c r="P84" s="17">
        <v>61225</v>
      </c>
      <c r="Q84" s="17">
        <v>6</v>
      </c>
    </row>
    <row r="85" spans="1:17" x14ac:dyDescent="0.25">
      <c r="A85" s="17" t="s">
        <v>73</v>
      </c>
      <c r="B85" s="17">
        <v>152100</v>
      </c>
      <c r="C85" s="17">
        <v>12</v>
      </c>
      <c r="D85" s="17">
        <v>9000</v>
      </c>
      <c r="E85" s="17">
        <v>1</v>
      </c>
      <c r="F85" s="17">
        <v>77800</v>
      </c>
      <c r="G85" s="17">
        <v>6</v>
      </c>
      <c r="H85" s="17">
        <v>0</v>
      </c>
      <c r="I85" s="17">
        <v>0</v>
      </c>
      <c r="J85" s="17">
        <v>41200</v>
      </c>
      <c r="K85" s="17">
        <v>3</v>
      </c>
      <c r="L85" s="17">
        <v>0</v>
      </c>
      <c r="M85" s="17">
        <v>0</v>
      </c>
      <c r="N85" s="17">
        <v>22100</v>
      </c>
      <c r="O85" s="17">
        <v>1</v>
      </c>
      <c r="P85" s="17">
        <v>2000</v>
      </c>
      <c r="Q85" s="17">
        <v>1</v>
      </c>
    </row>
    <row r="86" spans="1:17" x14ac:dyDescent="0.25">
      <c r="A86" s="17" t="s">
        <v>74</v>
      </c>
      <c r="B86" s="17">
        <v>25486</v>
      </c>
      <c r="C86" s="17">
        <v>2</v>
      </c>
      <c r="D86" s="17">
        <v>0</v>
      </c>
      <c r="E86" s="17">
        <v>0</v>
      </c>
      <c r="F86" s="17">
        <v>21000</v>
      </c>
      <c r="G86" s="17">
        <v>1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4486</v>
      </c>
      <c r="Q86" s="17">
        <v>1</v>
      </c>
    </row>
    <row r="87" spans="1:17" x14ac:dyDescent="0.25">
      <c r="A87" s="17" t="s">
        <v>75</v>
      </c>
      <c r="B87" s="17">
        <v>108500</v>
      </c>
      <c r="C87" s="17">
        <v>5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108500</v>
      </c>
      <c r="Q87" s="17">
        <v>5</v>
      </c>
    </row>
    <row r="88" spans="1:17" x14ac:dyDescent="0.25">
      <c r="A88" s="17" t="s">
        <v>76</v>
      </c>
      <c r="B88" s="17">
        <v>368059</v>
      </c>
      <c r="C88" s="17">
        <v>20</v>
      </c>
      <c r="D88" s="17">
        <v>41714</v>
      </c>
      <c r="E88" s="17">
        <v>2</v>
      </c>
      <c r="F88" s="17">
        <v>188969</v>
      </c>
      <c r="G88" s="17">
        <v>8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31000</v>
      </c>
      <c r="O88" s="17">
        <v>2</v>
      </c>
      <c r="P88" s="17">
        <v>106376</v>
      </c>
      <c r="Q88" s="17">
        <v>8</v>
      </c>
    </row>
    <row r="89" spans="1:17" x14ac:dyDescent="0.25">
      <c r="A89" s="17" t="s">
        <v>77</v>
      </c>
      <c r="B89" s="17">
        <v>382804</v>
      </c>
      <c r="C89" s="17">
        <v>32</v>
      </c>
      <c r="D89" s="17">
        <v>0</v>
      </c>
      <c r="E89" s="17">
        <v>0</v>
      </c>
      <c r="F89" s="17">
        <v>194142</v>
      </c>
      <c r="G89" s="17">
        <v>12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3000</v>
      </c>
      <c r="O89" s="17">
        <v>1</v>
      </c>
      <c r="P89" s="17">
        <v>185662</v>
      </c>
      <c r="Q89" s="17">
        <v>19</v>
      </c>
    </row>
    <row r="90" spans="1:17" x14ac:dyDescent="0.25">
      <c r="A90" s="17" t="s">
        <v>78</v>
      </c>
      <c r="B90" s="17">
        <v>115273</v>
      </c>
      <c r="C90" s="17">
        <v>8</v>
      </c>
      <c r="D90" s="17">
        <v>0</v>
      </c>
      <c r="E90" s="17">
        <v>0</v>
      </c>
      <c r="F90" s="17">
        <v>77832</v>
      </c>
      <c r="G90" s="17">
        <v>4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37441</v>
      </c>
      <c r="Q90" s="17">
        <v>4</v>
      </c>
    </row>
    <row r="91" spans="1:17" x14ac:dyDescent="0.25">
      <c r="A91" s="17" t="s">
        <v>79</v>
      </c>
      <c r="B91" s="17">
        <v>1200552</v>
      </c>
      <c r="C91" s="17">
        <v>55</v>
      </c>
      <c r="D91" s="17">
        <v>29500</v>
      </c>
      <c r="E91" s="17">
        <v>3</v>
      </c>
      <c r="F91" s="17">
        <v>1048139</v>
      </c>
      <c r="G91" s="17">
        <v>41</v>
      </c>
      <c r="H91" s="17">
        <v>13250</v>
      </c>
      <c r="I91" s="17">
        <v>2</v>
      </c>
      <c r="J91" s="17">
        <v>58963</v>
      </c>
      <c r="K91" s="17">
        <v>3</v>
      </c>
      <c r="L91" s="17">
        <v>0</v>
      </c>
      <c r="M91" s="17">
        <v>0</v>
      </c>
      <c r="N91" s="17">
        <v>18700</v>
      </c>
      <c r="O91" s="17">
        <v>1</v>
      </c>
      <c r="P91" s="17">
        <v>32000</v>
      </c>
      <c r="Q91" s="17">
        <v>5</v>
      </c>
    </row>
    <row r="92" spans="1:17" x14ac:dyDescent="0.25">
      <c r="A92" s="17" t="s">
        <v>80</v>
      </c>
      <c r="B92" s="17">
        <v>465473</v>
      </c>
      <c r="C92" s="17">
        <v>19</v>
      </c>
      <c r="D92" s="17">
        <v>39530</v>
      </c>
      <c r="E92" s="17">
        <v>3</v>
      </c>
      <c r="F92" s="17">
        <v>175343</v>
      </c>
      <c r="G92" s="17">
        <v>9</v>
      </c>
      <c r="H92" s="17">
        <v>0</v>
      </c>
      <c r="I92" s="17">
        <v>0</v>
      </c>
      <c r="J92" s="17">
        <v>75000</v>
      </c>
      <c r="K92" s="17">
        <v>1</v>
      </c>
      <c r="L92" s="17">
        <v>0</v>
      </c>
      <c r="M92" s="17">
        <v>0</v>
      </c>
      <c r="N92" s="17">
        <v>100000</v>
      </c>
      <c r="O92" s="17">
        <v>2</v>
      </c>
      <c r="P92" s="17">
        <v>75600</v>
      </c>
      <c r="Q92" s="17">
        <v>4</v>
      </c>
    </row>
    <row r="93" spans="1:17" x14ac:dyDescent="0.25">
      <c r="A93" s="17" t="s">
        <v>81</v>
      </c>
      <c r="B93" s="17">
        <v>855986</v>
      </c>
      <c r="C93" s="17">
        <v>58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855986</v>
      </c>
      <c r="Q93" s="17">
        <v>58</v>
      </c>
    </row>
    <row r="94" spans="1:17" x14ac:dyDescent="0.25">
      <c r="A94" s="17" t="s">
        <v>82</v>
      </c>
      <c r="B94" s="17">
        <v>98400</v>
      </c>
      <c r="C94" s="17">
        <v>7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98400</v>
      </c>
      <c r="Q94" s="17">
        <v>7</v>
      </c>
    </row>
    <row r="95" spans="1:17" x14ac:dyDescent="0.25">
      <c r="A95" s="17" t="s">
        <v>83</v>
      </c>
      <c r="B95" s="17">
        <v>584440</v>
      </c>
      <c r="C95" s="17">
        <v>40</v>
      </c>
      <c r="D95" s="17">
        <v>0</v>
      </c>
      <c r="E95" s="17">
        <v>0</v>
      </c>
      <c r="F95" s="17">
        <v>73000</v>
      </c>
      <c r="G95" s="17">
        <v>1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511440</v>
      </c>
      <c r="Q95" s="17">
        <v>39</v>
      </c>
    </row>
    <row r="96" spans="1:17" x14ac:dyDescent="0.25">
      <c r="A96" s="60" t="s">
        <v>84</v>
      </c>
      <c r="B96" s="60">
        <v>311340</v>
      </c>
      <c r="C96" s="60">
        <v>14</v>
      </c>
      <c r="D96" s="60">
        <v>0</v>
      </c>
      <c r="E96" s="60">
        <v>0</v>
      </c>
      <c r="F96" s="60">
        <v>37800</v>
      </c>
      <c r="G96" s="60">
        <v>2</v>
      </c>
      <c r="H96" s="60">
        <v>0</v>
      </c>
      <c r="I96" s="60">
        <v>0</v>
      </c>
      <c r="J96" s="60">
        <v>40500</v>
      </c>
      <c r="K96" s="60">
        <v>3</v>
      </c>
      <c r="L96" s="60">
        <v>0</v>
      </c>
      <c r="M96" s="60">
        <v>0</v>
      </c>
      <c r="N96" s="60">
        <v>0</v>
      </c>
      <c r="O96" s="60">
        <v>0</v>
      </c>
      <c r="P96" s="60">
        <v>233040</v>
      </c>
      <c r="Q96" s="60">
        <v>9</v>
      </c>
    </row>
    <row r="97" spans="1:17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7" width="11.7109375" style="17" customWidth="1"/>
    <col min="8" max="8" width="14.85546875" style="37" customWidth="1"/>
    <col min="9" max="9" width="14.42578125" style="37" customWidth="1"/>
    <col min="10" max="17" width="9.140625" style="37"/>
    <col min="18" max="18" width="9.140625" style="17"/>
    <col min="19" max="19" width="14.42578125" style="17" bestFit="1" customWidth="1"/>
    <col min="20" max="20" width="18.85546875" style="17" bestFit="1" customWidth="1"/>
    <col min="21" max="16384" width="9.140625" style="17"/>
  </cols>
  <sheetData>
    <row r="1" spans="1:20" ht="16.5" customHeight="1" x14ac:dyDescent="0.25">
      <c r="A1" s="26" t="s">
        <v>0</v>
      </c>
      <c r="B1" s="104" t="s">
        <v>111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7" t="s">
        <v>8</v>
      </c>
      <c r="M4" s="4"/>
      <c r="N4" s="67" t="s">
        <v>8</v>
      </c>
      <c r="O4" s="4"/>
      <c r="P4" s="67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K5" s="55"/>
    </row>
    <row r="6" spans="1:20" x14ac:dyDescent="0.25">
      <c r="A6" s="2" t="s">
        <v>9</v>
      </c>
      <c r="B6" s="6">
        <f t="shared" ref="B6:Q6" si="0">B8+B18+B25+B37+B49+B58+B73+B84</f>
        <v>171751440</v>
      </c>
      <c r="C6" s="6">
        <f t="shared" si="0"/>
        <v>6596</v>
      </c>
      <c r="D6" s="6">
        <f t="shared" si="0"/>
        <v>95368664</v>
      </c>
      <c r="E6" s="6">
        <f t="shared" si="0"/>
        <v>4145</v>
      </c>
      <c r="F6" s="6">
        <f t="shared" si="0"/>
        <v>56974115</v>
      </c>
      <c r="G6" s="6">
        <f t="shared" si="0"/>
        <v>1742</v>
      </c>
      <c r="H6" s="6">
        <f t="shared" si="0"/>
        <v>5560268</v>
      </c>
      <c r="I6" s="6">
        <f t="shared" si="0"/>
        <v>112</v>
      </c>
      <c r="J6" s="6">
        <f t="shared" si="0"/>
        <v>4727218</v>
      </c>
      <c r="K6" s="6">
        <f t="shared" si="0"/>
        <v>178</v>
      </c>
      <c r="L6" s="6">
        <f t="shared" si="0"/>
        <v>640440</v>
      </c>
      <c r="M6" s="6">
        <f t="shared" si="0"/>
        <v>30</v>
      </c>
      <c r="N6" s="6">
        <f t="shared" si="0"/>
        <v>3447156</v>
      </c>
      <c r="O6" s="6">
        <f t="shared" si="0"/>
        <v>68</v>
      </c>
      <c r="P6" s="6">
        <f t="shared" si="0"/>
        <v>5033579</v>
      </c>
      <c r="Q6" s="6">
        <f t="shared" si="0"/>
        <v>321</v>
      </c>
      <c r="S6" s="75">
        <f>+B6/C6*1000</f>
        <v>26038726.500909641</v>
      </c>
      <c r="T6" s="76" t="s">
        <v>9</v>
      </c>
    </row>
    <row r="7" spans="1:20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5">
        <f>B8/C8*1000</f>
        <v>29399985.522904061</v>
      </c>
      <c r="T7" s="76" t="s">
        <v>10</v>
      </c>
    </row>
    <row r="8" spans="1:20" x14ac:dyDescent="0.25">
      <c r="A8" s="2" t="s">
        <v>10</v>
      </c>
      <c r="B8" s="6">
        <f t="shared" ref="B8:Q8" si="1">SUM(B9:B16)</f>
        <v>136063133</v>
      </c>
      <c r="C8" s="6">
        <f t="shared" si="1"/>
        <v>4628</v>
      </c>
      <c r="D8" s="6">
        <f t="shared" si="1"/>
        <v>86454999</v>
      </c>
      <c r="E8" s="6">
        <f t="shared" si="1"/>
        <v>3529</v>
      </c>
      <c r="F8" s="6">
        <f t="shared" si="1"/>
        <v>38174327</v>
      </c>
      <c r="G8" s="6">
        <f t="shared" si="1"/>
        <v>854</v>
      </c>
      <c r="H8" s="6">
        <f t="shared" si="1"/>
        <v>4576329</v>
      </c>
      <c r="I8" s="6">
        <f t="shared" si="1"/>
        <v>64</v>
      </c>
      <c r="J8" s="6">
        <f t="shared" si="1"/>
        <v>2783904</v>
      </c>
      <c r="K8" s="6">
        <f t="shared" si="1"/>
        <v>89</v>
      </c>
      <c r="L8" s="6">
        <f t="shared" si="1"/>
        <v>492850</v>
      </c>
      <c r="M8" s="6">
        <f t="shared" si="1"/>
        <v>17</v>
      </c>
      <c r="N8" s="6">
        <f t="shared" si="1"/>
        <v>3052336</v>
      </c>
      <c r="O8" s="6">
        <f t="shared" si="1"/>
        <v>42</v>
      </c>
      <c r="P8" s="6">
        <f t="shared" si="1"/>
        <v>528388</v>
      </c>
      <c r="Q8" s="6">
        <f t="shared" si="1"/>
        <v>33</v>
      </c>
      <c r="S8" s="75">
        <f>(B18+B25+B37+B49+B58+B73+B84)/(C18+C25+C37+C49+C58+C73+C84)*1000</f>
        <v>18134302.337398373</v>
      </c>
      <c r="T8" s="76" t="s">
        <v>107</v>
      </c>
    </row>
    <row r="9" spans="1:20" x14ac:dyDescent="0.25">
      <c r="A9" s="17" t="s">
        <v>11</v>
      </c>
      <c r="B9" s="17">
        <v>74293113</v>
      </c>
      <c r="C9" s="17">
        <v>2645</v>
      </c>
      <c r="D9" s="17">
        <v>51034221</v>
      </c>
      <c r="E9" s="17">
        <v>2175</v>
      </c>
      <c r="F9" s="17">
        <v>16091313</v>
      </c>
      <c r="G9" s="17">
        <v>354</v>
      </c>
      <c r="H9" s="17">
        <v>4090229</v>
      </c>
      <c r="I9" s="17">
        <v>50</v>
      </c>
      <c r="J9" s="17">
        <v>1203710</v>
      </c>
      <c r="K9" s="17">
        <v>41</v>
      </c>
      <c r="L9" s="17">
        <v>356900</v>
      </c>
      <c r="M9" s="17">
        <v>5</v>
      </c>
      <c r="N9" s="17">
        <v>1465070</v>
      </c>
      <c r="O9" s="17">
        <v>18</v>
      </c>
      <c r="P9" s="17">
        <v>51670</v>
      </c>
      <c r="Q9" s="17">
        <v>2</v>
      </c>
      <c r="S9" s="75">
        <f>B73/C73*1000</f>
        <v>15027254.807692308</v>
      </c>
      <c r="T9" s="76" t="s">
        <v>55</v>
      </c>
    </row>
    <row r="10" spans="1:20" x14ac:dyDescent="0.25">
      <c r="A10" s="17" t="s">
        <v>12</v>
      </c>
      <c r="B10" s="17">
        <v>24494585</v>
      </c>
      <c r="C10" s="17">
        <v>800</v>
      </c>
      <c r="D10" s="17">
        <v>15676862</v>
      </c>
      <c r="E10" s="17">
        <v>592</v>
      </c>
      <c r="F10" s="17">
        <v>7312205</v>
      </c>
      <c r="G10" s="17">
        <v>163</v>
      </c>
      <c r="H10" s="17">
        <v>255300</v>
      </c>
      <c r="I10" s="17">
        <v>7</v>
      </c>
      <c r="J10" s="17">
        <v>973302</v>
      </c>
      <c r="K10" s="17">
        <v>24</v>
      </c>
      <c r="L10" s="17">
        <v>22700</v>
      </c>
      <c r="M10" s="17">
        <v>2</v>
      </c>
      <c r="N10" s="17">
        <v>194516</v>
      </c>
      <c r="O10" s="17">
        <v>10</v>
      </c>
      <c r="P10" s="17">
        <v>59700</v>
      </c>
      <c r="Q10" s="17">
        <v>2</v>
      </c>
    </row>
    <row r="11" spans="1:20" x14ac:dyDescent="0.25">
      <c r="A11" s="17" t="s">
        <v>13</v>
      </c>
      <c r="B11" s="17">
        <v>3549969</v>
      </c>
      <c r="C11" s="17">
        <v>92</v>
      </c>
      <c r="D11" s="17">
        <v>2022769</v>
      </c>
      <c r="E11" s="17">
        <v>68</v>
      </c>
      <c r="F11" s="17">
        <v>1527200</v>
      </c>
      <c r="G11" s="17">
        <v>24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</row>
    <row r="12" spans="1:20" x14ac:dyDescent="0.25">
      <c r="A12" s="17" t="s">
        <v>14</v>
      </c>
      <c r="B12" s="17">
        <v>12697400</v>
      </c>
      <c r="C12" s="17">
        <v>301</v>
      </c>
      <c r="D12" s="17">
        <v>5541068</v>
      </c>
      <c r="E12" s="17">
        <v>180</v>
      </c>
      <c r="F12" s="17">
        <v>5574394</v>
      </c>
      <c r="G12" s="17">
        <v>107</v>
      </c>
      <c r="H12" s="17">
        <v>0</v>
      </c>
      <c r="I12" s="17">
        <v>0</v>
      </c>
      <c r="J12" s="17">
        <v>132000</v>
      </c>
      <c r="K12" s="17">
        <v>3</v>
      </c>
      <c r="L12" s="17">
        <v>0</v>
      </c>
      <c r="M12" s="17">
        <v>0</v>
      </c>
      <c r="N12" s="17">
        <v>1272838</v>
      </c>
      <c r="O12" s="17">
        <v>3</v>
      </c>
      <c r="P12" s="17">
        <v>177100</v>
      </c>
      <c r="Q12" s="17">
        <v>8</v>
      </c>
    </row>
    <row r="13" spans="1:20" x14ac:dyDescent="0.25">
      <c r="A13" s="17" t="s">
        <v>15</v>
      </c>
      <c r="B13" s="17">
        <v>14680978</v>
      </c>
      <c r="C13" s="17">
        <v>570</v>
      </c>
      <c r="D13" s="17">
        <v>9961251</v>
      </c>
      <c r="E13" s="17">
        <v>419</v>
      </c>
      <c r="F13" s="17">
        <v>3933335</v>
      </c>
      <c r="G13" s="17">
        <v>106</v>
      </c>
      <c r="H13" s="17">
        <v>168000</v>
      </c>
      <c r="I13" s="17">
        <v>5</v>
      </c>
      <c r="J13" s="17">
        <v>424292</v>
      </c>
      <c r="K13" s="17">
        <v>20</v>
      </c>
      <c r="L13" s="17">
        <v>86050</v>
      </c>
      <c r="M13" s="17">
        <v>9</v>
      </c>
      <c r="N13" s="17">
        <v>92050</v>
      </c>
      <c r="O13" s="17">
        <v>9</v>
      </c>
      <c r="P13" s="17">
        <v>16000</v>
      </c>
      <c r="Q13" s="17">
        <v>2</v>
      </c>
    </row>
    <row r="14" spans="1:20" x14ac:dyDescent="0.25">
      <c r="A14" s="17" t="s">
        <v>16</v>
      </c>
      <c r="B14" s="17">
        <v>1044798</v>
      </c>
      <c r="C14" s="17">
        <v>29</v>
      </c>
      <c r="D14" s="17">
        <v>153016</v>
      </c>
      <c r="E14" s="17">
        <v>7</v>
      </c>
      <c r="F14" s="17">
        <v>888982</v>
      </c>
      <c r="G14" s="17">
        <v>21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2800</v>
      </c>
      <c r="Q14" s="17">
        <v>1</v>
      </c>
      <c r="S14" s="46">
        <f>+(D6+F6)/(E6+G6)*1000</f>
        <v>25877828.945133343</v>
      </c>
      <c r="T14" s="46" t="str">
        <f t="shared" ref="T14:T17" si="2">T6</f>
        <v>Landið allt</v>
      </c>
    </row>
    <row r="15" spans="1:20" x14ac:dyDescent="0.25">
      <c r="A15" s="17" t="s">
        <v>17</v>
      </c>
      <c r="B15" s="17">
        <v>5172372</v>
      </c>
      <c r="C15" s="17">
        <v>178</v>
      </c>
      <c r="D15" s="17">
        <v>2065812</v>
      </c>
      <c r="E15" s="17">
        <v>88</v>
      </c>
      <c r="F15" s="17">
        <v>2833148</v>
      </c>
      <c r="G15" s="17">
        <v>78</v>
      </c>
      <c r="H15" s="17">
        <v>62800</v>
      </c>
      <c r="I15" s="17">
        <v>2</v>
      </c>
      <c r="J15" s="17">
        <v>50600</v>
      </c>
      <c r="K15" s="17">
        <v>1</v>
      </c>
      <c r="L15" s="17">
        <v>27200</v>
      </c>
      <c r="M15" s="17">
        <v>1</v>
      </c>
      <c r="N15" s="17">
        <v>27862</v>
      </c>
      <c r="O15" s="17">
        <v>2</v>
      </c>
      <c r="P15" s="17">
        <v>104950</v>
      </c>
      <c r="Q15" s="17">
        <v>6</v>
      </c>
      <c r="S15" s="46">
        <f>(D8+F8)/(E8+G8)*1000</f>
        <v>28434708.190736938</v>
      </c>
      <c r="T15" s="46" t="str">
        <f t="shared" si="2"/>
        <v>Höfuðborgarsvæðið</v>
      </c>
    </row>
    <row r="16" spans="1:20" x14ac:dyDescent="0.25">
      <c r="A16" s="17" t="s">
        <v>18</v>
      </c>
      <c r="B16" s="17">
        <v>129918</v>
      </c>
      <c r="C16" s="17">
        <v>13</v>
      </c>
      <c r="D16" s="17">
        <v>0</v>
      </c>
      <c r="E16" s="17">
        <v>0</v>
      </c>
      <c r="F16" s="17">
        <v>13750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116168</v>
      </c>
      <c r="Q16" s="17">
        <v>12</v>
      </c>
      <c r="S16" s="46">
        <f>(D18+F18+D25+F25+D37+F37+D49+F49+D58+F58+D73+F73+D84+F84)/(E18+G18+E25+G25+E37+G37+E49+G49+E58+G58+E73+G73+E84+G84)*1000</f>
        <v>18426498.005319152</v>
      </c>
      <c r="T16" s="46" t="str">
        <f t="shared" si="2"/>
        <v>Landsbyggðin</v>
      </c>
    </row>
    <row r="17" spans="1:20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46">
        <f>(D73+F73)/(E73+G73)*1000</f>
        <v>14753415.094339624</v>
      </c>
      <c r="T17" s="46" t="str">
        <f t="shared" si="2"/>
        <v>Austurland</v>
      </c>
    </row>
    <row r="18" spans="1:20" x14ac:dyDescent="0.25">
      <c r="A18" s="2" t="s">
        <v>19</v>
      </c>
      <c r="B18" s="6">
        <f t="shared" ref="B18:Q18" si="3">SUM(B19:B23)</f>
        <v>4531444</v>
      </c>
      <c r="C18" s="6">
        <f t="shared" si="3"/>
        <v>222</v>
      </c>
      <c r="D18" s="6">
        <f t="shared" si="3"/>
        <v>1012274</v>
      </c>
      <c r="E18" s="6">
        <f t="shared" si="3"/>
        <v>68</v>
      </c>
      <c r="F18" s="6">
        <f t="shared" si="3"/>
        <v>2977559</v>
      </c>
      <c r="G18" s="6">
        <f t="shared" si="3"/>
        <v>129</v>
      </c>
      <c r="H18" s="6">
        <f t="shared" si="3"/>
        <v>53600</v>
      </c>
      <c r="I18" s="6">
        <f t="shared" si="3"/>
        <v>4</v>
      </c>
      <c r="J18" s="6">
        <f t="shared" si="3"/>
        <v>211911</v>
      </c>
      <c r="K18" s="6">
        <f t="shared" si="3"/>
        <v>12</v>
      </c>
      <c r="L18" s="6">
        <f t="shared" si="3"/>
        <v>54300</v>
      </c>
      <c r="M18" s="6">
        <f t="shared" si="3"/>
        <v>4</v>
      </c>
      <c r="N18" s="6">
        <f t="shared" si="3"/>
        <v>26500</v>
      </c>
      <c r="O18" s="6">
        <f t="shared" si="3"/>
        <v>2</v>
      </c>
      <c r="P18" s="6">
        <f t="shared" si="3"/>
        <v>195300</v>
      </c>
      <c r="Q18" s="6">
        <f t="shared" si="3"/>
        <v>3</v>
      </c>
    </row>
    <row r="19" spans="1:20" x14ac:dyDescent="0.25">
      <c r="A19" s="17" t="s">
        <v>20</v>
      </c>
      <c r="B19" s="17">
        <v>3300015</v>
      </c>
      <c r="C19" s="17">
        <v>166</v>
      </c>
      <c r="D19" s="17">
        <v>929328</v>
      </c>
      <c r="E19" s="17">
        <v>62</v>
      </c>
      <c r="F19" s="17">
        <v>2191376</v>
      </c>
      <c r="G19" s="17">
        <v>88</v>
      </c>
      <c r="H19" s="17">
        <v>53600</v>
      </c>
      <c r="I19" s="17">
        <v>4</v>
      </c>
      <c r="J19" s="17">
        <v>67611</v>
      </c>
      <c r="K19" s="17">
        <v>7</v>
      </c>
      <c r="L19" s="17">
        <v>39300</v>
      </c>
      <c r="M19" s="17">
        <v>3</v>
      </c>
      <c r="N19" s="17">
        <v>16500</v>
      </c>
      <c r="O19" s="17">
        <v>1</v>
      </c>
      <c r="P19" s="17">
        <v>2300</v>
      </c>
      <c r="Q19" s="17">
        <v>1</v>
      </c>
    </row>
    <row r="20" spans="1:20" x14ac:dyDescent="0.25">
      <c r="A20" s="17" t="s">
        <v>21</v>
      </c>
      <c r="B20" s="17">
        <v>512535</v>
      </c>
      <c r="C20" s="17">
        <v>26</v>
      </c>
      <c r="D20" s="17">
        <v>39400</v>
      </c>
      <c r="E20" s="17">
        <v>3</v>
      </c>
      <c r="F20" s="17">
        <v>370035</v>
      </c>
      <c r="G20" s="17">
        <v>18</v>
      </c>
      <c r="H20" s="17">
        <v>0</v>
      </c>
      <c r="I20" s="17">
        <v>0</v>
      </c>
      <c r="J20" s="17">
        <v>38100</v>
      </c>
      <c r="K20" s="17">
        <v>3</v>
      </c>
      <c r="L20" s="17">
        <v>15000</v>
      </c>
      <c r="M20" s="17">
        <v>1</v>
      </c>
      <c r="N20" s="17">
        <v>0</v>
      </c>
      <c r="O20" s="17">
        <v>0</v>
      </c>
      <c r="P20" s="17">
        <v>50000</v>
      </c>
      <c r="Q20" s="17">
        <v>1</v>
      </c>
    </row>
    <row r="21" spans="1:20" x14ac:dyDescent="0.25">
      <c r="A21" s="17" t="s">
        <v>22</v>
      </c>
      <c r="B21" s="17">
        <v>441130</v>
      </c>
      <c r="C21" s="17">
        <v>13</v>
      </c>
      <c r="D21" s="17">
        <v>12700</v>
      </c>
      <c r="E21" s="17">
        <v>1</v>
      </c>
      <c r="F21" s="17">
        <v>179230</v>
      </c>
      <c r="G21" s="17">
        <v>9</v>
      </c>
      <c r="H21" s="17">
        <v>0</v>
      </c>
      <c r="I21" s="17">
        <v>0</v>
      </c>
      <c r="J21" s="17">
        <v>106200</v>
      </c>
      <c r="K21" s="17">
        <v>2</v>
      </c>
      <c r="L21" s="17">
        <v>0</v>
      </c>
      <c r="M21" s="17">
        <v>0</v>
      </c>
      <c r="N21" s="17">
        <v>0</v>
      </c>
      <c r="O21" s="17">
        <v>0</v>
      </c>
      <c r="P21" s="17">
        <v>143000</v>
      </c>
      <c r="Q21" s="17">
        <v>1</v>
      </c>
    </row>
    <row r="22" spans="1:20" x14ac:dyDescent="0.25">
      <c r="A22" s="17" t="s">
        <v>23</v>
      </c>
      <c r="B22" s="17">
        <v>111118</v>
      </c>
      <c r="C22" s="17">
        <v>7</v>
      </c>
      <c r="D22" s="17">
        <v>0</v>
      </c>
      <c r="E22" s="17">
        <v>0</v>
      </c>
      <c r="F22" s="17">
        <v>111118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20" x14ac:dyDescent="0.25">
      <c r="A23" s="17" t="s">
        <v>24</v>
      </c>
      <c r="B23" s="17">
        <v>166646</v>
      </c>
      <c r="C23" s="17">
        <v>10</v>
      </c>
      <c r="D23" s="17">
        <v>30846</v>
      </c>
      <c r="E23" s="17">
        <v>2</v>
      </c>
      <c r="F23" s="17">
        <v>125800</v>
      </c>
      <c r="G23" s="17">
        <v>7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10000</v>
      </c>
      <c r="O23" s="17">
        <v>1</v>
      </c>
      <c r="P23" s="17">
        <v>0</v>
      </c>
      <c r="Q23" s="17">
        <v>0</v>
      </c>
    </row>
    <row r="24" spans="1:20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20" x14ac:dyDescent="0.25">
      <c r="A25" s="2" t="s">
        <v>25</v>
      </c>
      <c r="B25" s="6">
        <f t="shared" ref="B25:Q25" si="4">SUM(B26:B35)</f>
        <v>5119954</v>
      </c>
      <c r="C25" s="6">
        <f t="shared" si="4"/>
        <v>275</v>
      </c>
      <c r="D25" s="6">
        <f t="shared" si="4"/>
        <v>1339562</v>
      </c>
      <c r="E25" s="6">
        <f t="shared" si="4"/>
        <v>86</v>
      </c>
      <c r="F25" s="6">
        <f t="shared" si="4"/>
        <v>2073818</v>
      </c>
      <c r="G25" s="6">
        <f t="shared" si="4"/>
        <v>89</v>
      </c>
      <c r="H25" s="6">
        <f t="shared" si="4"/>
        <v>136193</v>
      </c>
      <c r="I25" s="6">
        <f t="shared" si="4"/>
        <v>7</v>
      </c>
      <c r="J25" s="6">
        <f t="shared" si="4"/>
        <v>345200</v>
      </c>
      <c r="K25" s="6">
        <f t="shared" si="4"/>
        <v>10</v>
      </c>
      <c r="L25" s="6">
        <f t="shared" si="4"/>
        <v>5340</v>
      </c>
      <c r="M25" s="6">
        <f t="shared" si="4"/>
        <v>1</v>
      </c>
      <c r="N25" s="6">
        <f t="shared" si="4"/>
        <v>169000</v>
      </c>
      <c r="O25" s="6">
        <f t="shared" si="4"/>
        <v>9</v>
      </c>
      <c r="P25" s="6">
        <f t="shared" si="4"/>
        <v>1050841</v>
      </c>
      <c r="Q25" s="6">
        <f t="shared" si="4"/>
        <v>73</v>
      </c>
    </row>
    <row r="26" spans="1:20" x14ac:dyDescent="0.25">
      <c r="A26" s="17" t="s">
        <v>26</v>
      </c>
      <c r="B26" s="17">
        <v>2471277</v>
      </c>
      <c r="C26" s="17">
        <v>122</v>
      </c>
      <c r="D26" s="17">
        <v>1117292</v>
      </c>
      <c r="E26" s="17">
        <v>71</v>
      </c>
      <c r="F26" s="17">
        <v>1088176</v>
      </c>
      <c r="G26" s="17">
        <v>41</v>
      </c>
      <c r="H26" s="17">
        <v>82209</v>
      </c>
      <c r="I26" s="17">
        <v>4</v>
      </c>
      <c r="J26" s="17">
        <v>65100</v>
      </c>
      <c r="K26" s="17">
        <v>2</v>
      </c>
      <c r="L26" s="17">
        <v>0</v>
      </c>
      <c r="M26" s="17">
        <v>0</v>
      </c>
      <c r="N26" s="17">
        <v>118500</v>
      </c>
      <c r="O26" s="17">
        <v>4</v>
      </c>
      <c r="P26" s="17">
        <v>0</v>
      </c>
      <c r="Q26" s="17">
        <v>0</v>
      </c>
    </row>
    <row r="27" spans="1:20" x14ac:dyDescent="0.25">
      <c r="A27" s="17" t="s">
        <v>27</v>
      </c>
      <c r="B27" s="17">
        <v>319910</v>
      </c>
      <c r="C27" s="17">
        <v>23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319910</v>
      </c>
      <c r="Q27" s="17">
        <v>23</v>
      </c>
    </row>
    <row r="28" spans="1:20" x14ac:dyDescent="0.25">
      <c r="A28" s="17" t="s">
        <v>28</v>
      </c>
      <c r="B28" s="17">
        <v>545471</v>
      </c>
      <c r="C28" s="17">
        <v>20</v>
      </c>
      <c r="D28" s="17">
        <v>12000</v>
      </c>
      <c r="E28" s="17">
        <v>1</v>
      </c>
      <c r="F28" s="17">
        <v>122750</v>
      </c>
      <c r="G28" s="17">
        <v>3</v>
      </c>
      <c r="H28" s="17">
        <v>0</v>
      </c>
      <c r="I28" s="17">
        <v>0</v>
      </c>
      <c r="J28" s="17">
        <v>200000</v>
      </c>
      <c r="K28" s="17">
        <v>1</v>
      </c>
      <c r="L28" s="17">
        <v>0</v>
      </c>
      <c r="M28" s="17">
        <v>0</v>
      </c>
      <c r="N28" s="17">
        <v>0</v>
      </c>
      <c r="O28" s="17">
        <v>0</v>
      </c>
      <c r="P28" s="17">
        <v>210721</v>
      </c>
      <c r="Q28" s="17">
        <v>15</v>
      </c>
    </row>
    <row r="29" spans="1:20" x14ac:dyDescent="0.25">
      <c r="A29" s="17" t="s">
        <v>29</v>
      </c>
      <c r="B29" s="17">
        <v>842745</v>
      </c>
      <c r="C29" s="17">
        <v>54</v>
      </c>
      <c r="D29" s="17">
        <v>101500</v>
      </c>
      <c r="E29" s="17">
        <v>5</v>
      </c>
      <c r="F29" s="17">
        <v>274821</v>
      </c>
      <c r="G29" s="17">
        <v>13</v>
      </c>
      <c r="H29" s="17">
        <v>11984</v>
      </c>
      <c r="I29" s="17">
        <v>1</v>
      </c>
      <c r="J29" s="17">
        <v>8500</v>
      </c>
      <c r="K29" s="17">
        <v>2</v>
      </c>
      <c r="L29" s="17">
        <v>5340</v>
      </c>
      <c r="M29" s="17">
        <v>1</v>
      </c>
      <c r="N29" s="17">
        <v>44500</v>
      </c>
      <c r="O29" s="17">
        <v>4</v>
      </c>
      <c r="P29" s="17">
        <v>396100</v>
      </c>
      <c r="Q29" s="17">
        <v>28</v>
      </c>
    </row>
    <row r="30" spans="1:20" x14ac:dyDescent="0.25">
      <c r="A30" s="17" t="s">
        <v>30</v>
      </c>
      <c r="B30" s="17">
        <v>204700</v>
      </c>
      <c r="C30" s="17">
        <v>6</v>
      </c>
      <c r="D30" s="17">
        <v>17000</v>
      </c>
      <c r="E30" s="17">
        <v>1</v>
      </c>
      <c r="F30" s="17">
        <v>77000</v>
      </c>
      <c r="G30" s="17">
        <v>3</v>
      </c>
      <c r="H30" s="17">
        <v>0</v>
      </c>
      <c r="I30" s="17">
        <v>0</v>
      </c>
      <c r="J30" s="17">
        <v>35700</v>
      </c>
      <c r="K30" s="17">
        <v>1</v>
      </c>
      <c r="L30" s="17">
        <v>0</v>
      </c>
      <c r="M30" s="17">
        <v>0</v>
      </c>
      <c r="N30" s="17">
        <v>0</v>
      </c>
      <c r="O30" s="17">
        <v>0</v>
      </c>
      <c r="P30" s="17">
        <v>75000</v>
      </c>
      <c r="Q30" s="17">
        <v>1</v>
      </c>
    </row>
    <row r="31" spans="1:20" x14ac:dyDescent="0.25">
      <c r="A31" s="17" t="s">
        <v>31</v>
      </c>
      <c r="B31" s="17">
        <v>4822</v>
      </c>
      <c r="C31" s="17">
        <v>1</v>
      </c>
      <c r="D31" s="17">
        <v>0</v>
      </c>
      <c r="E31" s="17">
        <v>0</v>
      </c>
      <c r="F31" s="17">
        <v>4822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20" x14ac:dyDescent="0.25">
      <c r="A32" s="17" t="s">
        <v>32</v>
      </c>
      <c r="B32" s="17">
        <v>438999</v>
      </c>
      <c r="C32" s="17">
        <v>23</v>
      </c>
      <c r="D32" s="17">
        <v>59500</v>
      </c>
      <c r="E32" s="17">
        <v>4</v>
      </c>
      <c r="F32" s="17">
        <v>293999</v>
      </c>
      <c r="G32" s="17">
        <v>14</v>
      </c>
      <c r="H32" s="17">
        <v>42000</v>
      </c>
      <c r="I32" s="17">
        <v>2</v>
      </c>
      <c r="J32" s="17">
        <v>19500</v>
      </c>
      <c r="K32" s="17">
        <v>2</v>
      </c>
      <c r="L32" s="17">
        <v>0</v>
      </c>
      <c r="M32" s="17">
        <v>0</v>
      </c>
      <c r="N32" s="17">
        <v>0</v>
      </c>
      <c r="O32" s="17">
        <v>0</v>
      </c>
      <c r="P32" s="17">
        <v>24000</v>
      </c>
      <c r="Q32" s="17">
        <v>1</v>
      </c>
    </row>
    <row r="33" spans="1:17" x14ac:dyDescent="0.25">
      <c r="A33" s="17" t="s">
        <v>92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x14ac:dyDescent="0.25">
      <c r="A34" s="17" t="s">
        <v>33</v>
      </c>
      <c r="B34" s="17">
        <v>250530</v>
      </c>
      <c r="C34" s="17">
        <v>21</v>
      </c>
      <c r="D34" s="17">
        <v>32270</v>
      </c>
      <c r="E34" s="17">
        <v>4</v>
      </c>
      <c r="F34" s="17">
        <v>171200</v>
      </c>
      <c r="G34" s="17">
        <v>10</v>
      </c>
      <c r="H34" s="17">
        <v>0</v>
      </c>
      <c r="I34" s="17">
        <v>0</v>
      </c>
      <c r="J34" s="17">
        <v>16400</v>
      </c>
      <c r="K34" s="17">
        <v>2</v>
      </c>
      <c r="L34" s="17">
        <v>0</v>
      </c>
      <c r="M34" s="17">
        <v>0</v>
      </c>
      <c r="N34" s="17">
        <v>6000</v>
      </c>
      <c r="O34" s="17">
        <v>1</v>
      </c>
      <c r="P34" s="17">
        <v>24660</v>
      </c>
      <c r="Q34" s="17">
        <v>4</v>
      </c>
    </row>
    <row r="35" spans="1:17" x14ac:dyDescent="0.25">
      <c r="A35" s="17" t="s">
        <v>34</v>
      </c>
      <c r="B35" s="17">
        <v>41500</v>
      </c>
      <c r="C35" s="17">
        <v>5</v>
      </c>
      <c r="D35" s="17">
        <v>0</v>
      </c>
      <c r="E35" s="17">
        <v>0</v>
      </c>
      <c r="F35" s="17">
        <v>41050</v>
      </c>
      <c r="G35" s="17">
        <v>4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450</v>
      </c>
      <c r="Q35" s="17">
        <v>1</v>
      </c>
    </row>
    <row r="36" spans="1:17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A37" s="2" t="s">
        <v>35</v>
      </c>
      <c r="B37" s="34">
        <f t="shared" ref="B37:Q37" si="5">SUM(B38:B47)</f>
        <v>1300662</v>
      </c>
      <c r="C37" s="34">
        <f t="shared" si="5"/>
        <v>122</v>
      </c>
      <c r="D37" s="34">
        <f t="shared" si="5"/>
        <v>321440</v>
      </c>
      <c r="E37" s="34">
        <f t="shared" si="5"/>
        <v>42</v>
      </c>
      <c r="F37" s="34">
        <f t="shared" si="5"/>
        <v>718104</v>
      </c>
      <c r="G37" s="34">
        <f t="shared" si="5"/>
        <v>59</v>
      </c>
      <c r="H37" s="34">
        <f t="shared" si="5"/>
        <v>14000</v>
      </c>
      <c r="I37" s="34">
        <f t="shared" si="5"/>
        <v>3</v>
      </c>
      <c r="J37" s="34">
        <f t="shared" si="5"/>
        <v>9100</v>
      </c>
      <c r="K37" s="34">
        <f t="shared" si="5"/>
        <v>1</v>
      </c>
      <c r="L37" s="34">
        <f t="shared" si="5"/>
        <v>1400</v>
      </c>
      <c r="M37" s="34">
        <f t="shared" si="5"/>
        <v>1</v>
      </c>
      <c r="N37" s="34">
        <f t="shared" si="5"/>
        <v>159920</v>
      </c>
      <c r="O37" s="34">
        <f t="shared" si="5"/>
        <v>8</v>
      </c>
      <c r="P37" s="34">
        <f t="shared" si="5"/>
        <v>76698</v>
      </c>
      <c r="Q37" s="34">
        <f t="shared" si="5"/>
        <v>8</v>
      </c>
    </row>
    <row r="38" spans="1:17" x14ac:dyDescent="0.25">
      <c r="A38" s="17" t="s">
        <v>36</v>
      </c>
      <c r="B38" s="17">
        <v>161820</v>
      </c>
      <c r="C38" s="17">
        <v>16</v>
      </c>
      <c r="D38" s="17">
        <v>29450</v>
      </c>
      <c r="E38" s="17">
        <v>6</v>
      </c>
      <c r="F38" s="17">
        <v>113270</v>
      </c>
      <c r="G38" s="17">
        <v>8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19100</v>
      </c>
      <c r="O38" s="17">
        <v>2</v>
      </c>
      <c r="P38" s="17">
        <v>0</v>
      </c>
      <c r="Q38" s="17">
        <v>0</v>
      </c>
    </row>
    <row r="39" spans="1:17" x14ac:dyDescent="0.25">
      <c r="A39" s="17" t="s">
        <v>37</v>
      </c>
      <c r="B39" s="17">
        <v>793451</v>
      </c>
      <c r="C39" s="17">
        <v>68</v>
      </c>
      <c r="D39" s="17">
        <v>250212</v>
      </c>
      <c r="E39" s="17">
        <v>30</v>
      </c>
      <c r="F39" s="17">
        <v>384621</v>
      </c>
      <c r="G39" s="17">
        <v>28</v>
      </c>
      <c r="H39" s="17">
        <v>7000</v>
      </c>
      <c r="I39" s="17">
        <v>1</v>
      </c>
      <c r="J39" s="17">
        <v>9100</v>
      </c>
      <c r="K39" s="17">
        <v>1</v>
      </c>
      <c r="L39" s="17">
        <v>1400</v>
      </c>
      <c r="M39" s="17">
        <v>1</v>
      </c>
      <c r="N39" s="17">
        <v>122820</v>
      </c>
      <c r="O39" s="17">
        <v>4</v>
      </c>
      <c r="P39" s="17">
        <v>18298</v>
      </c>
      <c r="Q39" s="17">
        <v>3</v>
      </c>
    </row>
    <row r="40" spans="1:17" x14ac:dyDescent="0.25">
      <c r="A40" s="17" t="s">
        <v>38</v>
      </c>
      <c r="B40" s="17">
        <v>59200</v>
      </c>
      <c r="C40" s="17">
        <v>6</v>
      </c>
      <c r="D40" s="17">
        <v>0</v>
      </c>
      <c r="E40" s="17">
        <v>0</v>
      </c>
      <c r="F40" s="17">
        <v>23300</v>
      </c>
      <c r="G40" s="17">
        <v>3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35900</v>
      </c>
      <c r="Q40" s="17">
        <v>3</v>
      </c>
    </row>
    <row r="41" spans="1:17" x14ac:dyDescent="0.25">
      <c r="A41" s="17" t="s">
        <v>39</v>
      </c>
      <c r="B41" s="17">
        <v>26998</v>
      </c>
      <c r="C41" s="17">
        <v>4</v>
      </c>
      <c r="D41" s="17">
        <v>4300</v>
      </c>
      <c r="E41" s="17">
        <v>1</v>
      </c>
      <c r="F41" s="17">
        <v>16198</v>
      </c>
      <c r="G41" s="17">
        <v>2</v>
      </c>
      <c r="H41" s="17">
        <v>6500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</row>
    <row r="42" spans="1:17" x14ac:dyDescent="0.25">
      <c r="A42" s="17" t="s">
        <v>40</v>
      </c>
      <c r="B42" s="17">
        <v>121043</v>
      </c>
      <c r="C42" s="17">
        <v>15</v>
      </c>
      <c r="D42" s="17">
        <v>16778</v>
      </c>
      <c r="E42" s="17">
        <v>3</v>
      </c>
      <c r="F42" s="17">
        <v>85265</v>
      </c>
      <c r="G42" s="17">
        <v>10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4000</v>
      </c>
      <c r="O42" s="17">
        <v>1</v>
      </c>
      <c r="P42" s="17">
        <v>15000</v>
      </c>
      <c r="Q42" s="17">
        <v>1</v>
      </c>
    </row>
    <row r="43" spans="1:17" x14ac:dyDescent="0.25">
      <c r="A43" s="17" t="s">
        <v>41</v>
      </c>
      <c r="B43" s="17">
        <v>14500</v>
      </c>
      <c r="C43" s="17">
        <v>3</v>
      </c>
      <c r="D43" s="17">
        <v>0</v>
      </c>
      <c r="E43" s="17">
        <v>0</v>
      </c>
      <c r="F43" s="17">
        <v>14000</v>
      </c>
      <c r="G43" s="17">
        <v>2</v>
      </c>
      <c r="H43" s="17">
        <v>500</v>
      </c>
      <c r="I43" s="17">
        <v>1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</row>
    <row r="44" spans="1:17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</row>
    <row r="45" spans="1:17" x14ac:dyDescent="0.25">
      <c r="A45" s="17" t="s">
        <v>86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</row>
    <row r="46" spans="1:17" x14ac:dyDescent="0.25">
      <c r="A46" s="17" t="s">
        <v>87</v>
      </c>
      <c r="B46" s="17">
        <v>35750</v>
      </c>
      <c r="C46" s="17">
        <v>2</v>
      </c>
      <c r="D46" s="17">
        <v>0</v>
      </c>
      <c r="E46" s="17">
        <v>0</v>
      </c>
      <c r="F46" s="17">
        <v>35750</v>
      </c>
      <c r="G46" s="17">
        <v>2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</row>
    <row r="47" spans="1:17" x14ac:dyDescent="0.25">
      <c r="A47" s="17" t="s">
        <v>42</v>
      </c>
      <c r="B47" s="17">
        <v>87900</v>
      </c>
      <c r="C47" s="17">
        <v>8</v>
      </c>
      <c r="D47" s="17">
        <v>20700</v>
      </c>
      <c r="E47" s="17">
        <v>2</v>
      </c>
      <c r="F47" s="17">
        <v>45700</v>
      </c>
      <c r="G47" s="17">
        <v>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14000</v>
      </c>
      <c r="O47" s="17">
        <v>1</v>
      </c>
      <c r="P47" s="17">
        <v>7500</v>
      </c>
      <c r="Q47" s="17">
        <v>1</v>
      </c>
    </row>
    <row r="48" spans="1:17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25">
      <c r="A49" s="2" t="s">
        <v>43</v>
      </c>
      <c r="B49" s="34">
        <f t="shared" ref="B49:Q49" si="6">SUM(B50:B56)</f>
        <v>1548036</v>
      </c>
      <c r="C49" s="34">
        <f t="shared" si="6"/>
        <v>85</v>
      </c>
      <c r="D49" s="34">
        <f t="shared" si="6"/>
        <v>210419</v>
      </c>
      <c r="E49" s="34">
        <f t="shared" si="6"/>
        <v>18</v>
      </c>
      <c r="F49" s="34">
        <f t="shared" si="6"/>
        <v>892292</v>
      </c>
      <c r="G49" s="34">
        <f t="shared" si="6"/>
        <v>47</v>
      </c>
      <c r="H49" s="34">
        <f t="shared" si="6"/>
        <v>30656</v>
      </c>
      <c r="I49" s="34">
        <f t="shared" si="6"/>
        <v>2</v>
      </c>
      <c r="J49" s="34">
        <f t="shared" si="6"/>
        <v>74200</v>
      </c>
      <c r="K49" s="34">
        <f t="shared" si="6"/>
        <v>4</v>
      </c>
      <c r="L49" s="34">
        <f t="shared" si="6"/>
        <v>0</v>
      </c>
      <c r="M49" s="34">
        <f t="shared" si="6"/>
        <v>0</v>
      </c>
      <c r="N49" s="34">
        <f t="shared" si="6"/>
        <v>0</v>
      </c>
      <c r="O49" s="34">
        <f t="shared" si="6"/>
        <v>0</v>
      </c>
      <c r="P49" s="34">
        <f t="shared" si="6"/>
        <v>340469</v>
      </c>
      <c r="Q49" s="34">
        <f t="shared" si="6"/>
        <v>14</v>
      </c>
    </row>
    <row r="50" spans="1:17" x14ac:dyDescent="0.25">
      <c r="A50" s="17" t="s">
        <v>44</v>
      </c>
      <c r="B50" s="17">
        <v>1106572</v>
      </c>
      <c r="C50" s="17">
        <v>58</v>
      </c>
      <c r="D50" s="17">
        <v>162910</v>
      </c>
      <c r="E50" s="17">
        <v>13</v>
      </c>
      <c r="F50" s="17">
        <v>688341</v>
      </c>
      <c r="G50" s="17">
        <v>33</v>
      </c>
      <c r="H50" s="17">
        <v>12656</v>
      </c>
      <c r="I50" s="17">
        <v>1</v>
      </c>
      <c r="J50" s="17">
        <v>74200</v>
      </c>
      <c r="K50" s="17">
        <v>4</v>
      </c>
      <c r="L50" s="17">
        <v>0</v>
      </c>
      <c r="M50" s="17">
        <v>0</v>
      </c>
      <c r="N50" s="17">
        <v>0</v>
      </c>
      <c r="O50" s="17">
        <v>0</v>
      </c>
      <c r="P50" s="17">
        <v>168465</v>
      </c>
      <c r="Q50" s="17">
        <v>7</v>
      </c>
    </row>
    <row r="51" spans="1:17" x14ac:dyDescent="0.25">
      <c r="A51" s="17" t="s">
        <v>45</v>
      </c>
      <c r="B51" s="17">
        <v>89891</v>
      </c>
      <c r="C51" s="17">
        <v>6</v>
      </c>
      <c r="D51" s="17">
        <v>0</v>
      </c>
      <c r="E51" s="17">
        <v>0</v>
      </c>
      <c r="F51" s="17">
        <v>45391</v>
      </c>
      <c r="G51" s="17">
        <v>4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44500</v>
      </c>
      <c r="Q51" s="17">
        <v>2</v>
      </c>
    </row>
    <row r="52" spans="1:17" x14ac:dyDescent="0.25">
      <c r="A52" s="17" t="s">
        <v>46</v>
      </c>
      <c r="B52" s="17">
        <v>218459</v>
      </c>
      <c r="C52" s="17">
        <v>15</v>
      </c>
      <c r="D52" s="17">
        <v>43709</v>
      </c>
      <c r="E52" s="17">
        <v>4</v>
      </c>
      <c r="F52" s="17">
        <v>117750</v>
      </c>
      <c r="G52" s="17">
        <v>8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57000</v>
      </c>
      <c r="Q52" s="17">
        <v>3</v>
      </c>
    </row>
    <row r="53" spans="1:17" x14ac:dyDescent="0.25">
      <c r="A53" s="17" t="s">
        <v>47</v>
      </c>
      <c r="B53" s="17">
        <v>62610</v>
      </c>
      <c r="C53" s="17">
        <v>4</v>
      </c>
      <c r="D53" s="17">
        <v>3800</v>
      </c>
      <c r="E53" s="17">
        <v>1</v>
      </c>
      <c r="F53" s="17">
        <v>40810</v>
      </c>
      <c r="G53" s="17">
        <v>2</v>
      </c>
      <c r="H53" s="17">
        <v>18000</v>
      </c>
      <c r="I53" s="17">
        <v>1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</row>
    <row r="54" spans="1:17" x14ac:dyDescent="0.25">
      <c r="A54" s="17" t="s">
        <v>88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</row>
    <row r="55" spans="1:17" x14ac:dyDescent="0.25">
      <c r="A55" s="17" t="s">
        <v>48</v>
      </c>
      <c r="B55" s="17">
        <v>70504</v>
      </c>
      <c r="C55" s="17">
        <v>2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70504</v>
      </c>
      <c r="Q55" s="17">
        <v>2</v>
      </c>
    </row>
    <row r="56" spans="1:17" x14ac:dyDescent="0.25">
      <c r="A56" s="17" t="s">
        <v>91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</row>
    <row r="57" spans="1:17" x14ac:dyDescent="0.25"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64" t="s">
        <v>106</v>
      </c>
      <c r="B58" s="34">
        <f t="shared" ref="B58:Q58" si="7">SUM(B59:B71)</f>
        <v>10861388</v>
      </c>
      <c r="C58" s="34">
        <f t="shared" si="7"/>
        <v>555</v>
      </c>
      <c r="D58" s="34">
        <f t="shared" si="7"/>
        <v>4215083</v>
      </c>
      <c r="E58" s="34">
        <f t="shared" si="7"/>
        <v>263</v>
      </c>
      <c r="F58" s="34">
        <f t="shared" si="7"/>
        <v>5438508</v>
      </c>
      <c r="G58" s="34">
        <f t="shared" si="7"/>
        <v>232</v>
      </c>
      <c r="H58" s="34">
        <f t="shared" si="7"/>
        <v>131161</v>
      </c>
      <c r="I58" s="34">
        <f t="shared" si="7"/>
        <v>9</v>
      </c>
      <c r="J58" s="34">
        <f t="shared" si="7"/>
        <v>633800</v>
      </c>
      <c r="K58" s="34">
        <f t="shared" si="7"/>
        <v>25</v>
      </c>
      <c r="L58" s="34">
        <f t="shared" si="7"/>
        <v>26550</v>
      </c>
      <c r="M58" s="34">
        <f t="shared" si="7"/>
        <v>2</v>
      </c>
      <c r="N58" s="34">
        <f t="shared" si="7"/>
        <v>5500</v>
      </c>
      <c r="O58" s="34">
        <f t="shared" si="7"/>
        <v>3</v>
      </c>
      <c r="P58" s="34">
        <f t="shared" si="7"/>
        <v>410786</v>
      </c>
      <c r="Q58" s="34">
        <f t="shared" si="7"/>
        <v>21</v>
      </c>
    </row>
    <row r="59" spans="1:17" x14ac:dyDescent="0.25">
      <c r="A59" s="17" t="s">
        <v>49</v>
      </c>
      <c r="B59" s="17">
        <v>8864362</v>
      </c>
      <c r="C59" s="17">
        <v>409</v>
      </c>
      <c r="D59" s="17">
        <v>3903346</v>
      </c>
      <c r="E59" s="17">
        <v>228</v>
      </c>
      <c r="F59" s="17">
        <v>4351255</v>
      </c>
      <c r="G59" s="17">
        <v>159</v>
      </c>
      <c r="H59" s="17">
        <v>62961</v>
      </c>
      <c r="I59" s="17">
        <v>1</v>
      </c>
      <c r="J59" s="17">
        <v>519350</v>
      </c>
      <c r="K59" s="17">
        <v>17</v>
      </c>
      <c r="L59" s="17">
        <v>15050</v>
      </c>
      <c r="M59" s="17">
        <v>1</v>
      </c>
      <c r="N59" s="17">
        <v>4000</v>
      </c>
      <c r="O59" s="17">
        <v>1</v>
      </c>
      <c r="P59" s="17">
        <v>8400</v>
      </c>
      <c r="Q59" s="17">
        <v>2</v>
      </c>
    </row>
    <row r="60" spans="1:17" x14ac:dyDescent="0.25">
      <c r="A60" s="17" t="s">
        <v>50</v>
      </c>
      <c r="B60" s="17">
        <v>294408</v>
      </c>
      <c r="C60" s="17">
        <v>25</v>
      </c>
      <c r="D60" s="17">
        <v>61567</v>
      </c>
      <c r="E60" s="17">
        <v>9</v>
      </c>
      <c r="F60" s="17">
        <v>149841</v>
      </c>
      <c r="G60" s="17">
        <v>10</v>
      </c>
      <c r="H60" s="17">
        <v>35000</v>
      </c>
      <c r="I60" s="17">
        <v>3</v>
      </c>
      <c r="J60" s="17">
        <v>48000</v>
      </c>
      <c r="K60" s="17">
        <v>3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</row>
    <row r="61" spans="1:17" x14ac:dyDescent="0.25">
      <c r="A61" s="17" t="s">
        <v>51</v>
      </c>
      <c r="B61" s="17">
        <v>514920</v>
      </c>
      <c r="C61" s="17">
        <v>51</v>
      </c>
      <c r="D61" s="17">
        <v>154870</v>
      </c>
      <c r="E61" s="17">
        <v>20</v>
      </c>
      <c r="F61" s="17">
        <v>302800</v>
      </c>
      <c r="G61" s="17">
        <v>23</v>
      </c>
      <c r="H61" s="17">
        <v>13900</v>
      </c>
      <c r="I61" s="17">
        <v>2</v>
      </c>
      <c r="J61" s="17">
        <v>37250</v>
      </c>
      <c r="K61" s="17">
        <v>3</v>
      </c>
      <c r="L61" s="17">
        <v>0</v>
      </c>
      <c r="M61" s="17">
        <v>0</v>
      </c>
      <c r="N61" s="17">
        <v>1500</v>
      </c>
      <c r="O61" s="17">
        <v>2</v>
      </c>
      <c r="P61" s="17">
        <v>4600</v>
      </c>
      <c r="Q61" s="17">
        <v>1</v>
      </c>
    </row>
    <row r="62" spans="1:17" x14ac:dyDescent="0.25">
      <c r="A62" s="17" t="s">
        <v>52</v>
      </c>
      <c r="B62" s="17">
        <v>294795</v>
      </c>
      <c r="C62" s="17">
        <v>21</v>
      </c>
      <c r="D62" s="17">
        <v>16200</v>
      </c>
      <c r="E62" s="17">
        <v>2</v>
      </c>
      <c r="F62" s="17">
        <v>239295</v>
      </c>
      <c r="G62" s="17">
        <v>15</v>
      </c>
      <c r="H62" s="17">
        <v>11800</v>
      </c>
      <c r="I62" s="17">
        <v>2</v>
      </c>
      <c r="J62" s="17">
        <v>16000</v>
      </c>
      <c r="K62" s="17">
        <v>1</v>
      </c>
      <c r="L62" s="17">
        <v>11500</v>
      </c>
      <c r="M62" s="17">
        <v>1</v>
      </c>
      <c r="N62" s="17">
        <v>0</v>
      </c>
      <c r="O62" s="17">
        <v>0</v>
      </c>
      <c r="P62" s="17">
        <v>0</v>
      </c>
      <c r="Q62" s="17">
        <v>0</v>
      </c>
    </row>
    <row r="63" spans="1:17" x14ac:dyDescent="0.25">
      <c r="A63" s="17" t="s">
        <v>53</v>
      </c>
      <c r="B63" s="17">
        <v>332199</v>
      </c>
      <c r="C63" s="17">
        <v>13</v>
      </c>
      <c r="D63" s="17">
        <v>79100</v>
      </c>
      <c r="E63" s="17">
        <v>4</v>
      </c>
      <c r="F63" s="17">
        <v>172899</v>
      </c>
      <c r="G63" s="17">
        <v>6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80200</v>
      </c>
      <c r="Q63" s="17">
        <v>3</v>
      </c>
    </row>
    <row r="64" spans="1:17" x14ac:dyDescent="0.25">
      <c r="A64" s="17" t="s">
        <v>93</v>
      </c>
      <c r="B64" s="17">
        <v>128170</v>
      </c>
      <c r="C64" s="17">
        <v>4</v>
      </c>
      <c r="D64" s="17">
        <v>0</v>
      </c>
      <c r="E64" s="17">
        <v>0</v>
      </c>
      <c r="F64" s="17">
        <v>62800</v>
      </c>
      <c r="G64" s="17">
        <v>2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65370</v>
      </c>
      <c r="Q64" s="17">
        <v>2</v>
      </c>
    </row>
    <row r="65" spans="1:17" x14ac:dyDescent="0.25">
      <c r="A65" s="17" t="s">
        <v>54</v>
      </c>
      <c r="B65" s="17">
        <v>113550</v>
      </c>
      <c r="C65" s="17">
        <v>7</v>
      </c>
      <c r="D65" s="17">
        <v>0</v>
      </c>
      <c r="E65" s="17">
        <v>0</v>
      </c>
      <c r="F65" s="17">
        <v>49650</v>
      </c>
      <c r="G65" s="17">
        <v>3</v>
      </c>
      <c r="H65" s="17">
        <v>7500</v>
      </c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56400</v>
      </c>
      <c r="Q65" s="17">
        <v>3</v>
      </c>
    </row>
    <row r="66" spans="1:17" x14ac:dyDescent="0.25">
      <c r="A66" s="17" t="s">
        <v>56</v>
      </c>
      <c r="B66" s="17">
        <v>107560</v>
      </c>
      <c r="C66" s="17">
        <v>5</v>
      </c>
      <c r="D66" s="17">
        <v>0</v>
      </c>
      <c r="E66" s="17">
        <v>0</v>
      </c>
      <c r="F66" s="17">
        <v>450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107110</v>
      </c>
      <c r="Q66" s="17">
        <v>4</v>
      </c>
    </row>
    <row r="67" spans="1:17" x14ac:dyDescent="0.25">
      <c r="A67" s="17" t="s">
        <v>57</v>
      </c>
      <c r="B67" s="17">
        <v>74668</v>
      </c>
      <c r="C67" s="17">
        <v>5</v>
      </c>
      <c r="D67" s="17">
        <v>0</v>
      </c>
      <c r="E67" s="17">
        <v>0</v>
      </c>
      <c r="F67" s="17">
        <v>74668</v>
      </c>
      <c r="G67" s="17">
        <v>5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</row>
    <row r="68" spans="1:17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</row>
    <row r="69" spans="1:17" x14ac:dyDescent="0.25">
      <c r="A69" s="17" t="s">
        <v>59</v>
      </c>
      <c r="B69" s="17">
        <v>58350</v>
      </c>
      <c r="C69" s="17">
        <v>6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13200</v>
      </c>
      <c r="K69" s="17">
        <v>1</v>
      </c>
      <c r="L69" s="17">
        <v>0</v>
      </c>
      <c r="M69" s="17">
        <v>0</v>
      </c>
      <c r="N69" s="17">
        <v>0</v>
      </c>
      <c r="O69" s="17">
        <v>0</v>
      </c>
      <c r="P69" s="17">
        <v>45150</v>
      </c>
      <c r="Q69" s="17">
        <v>5</v>
      </c>
    </row>
    <row r="70" spans="1:17" x14ac:dyDescent="0.25">
      <c r="A70" s="17" t="s">
        <v>90</v>
      </c>
      <c r="B70" s="17">
        <v>43556</v>
      </c>
      <c r="C70" s="17">
        <v>1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43556</v>
      </c>
      <c r="Q70" s="17">
        <v>1</v>
      </c>
    </row>
    <row r="71" spans="1:17" x14ac:dyDescent="0.25">
      <c r="A71" s="17" t="s">
        <v>60</v>
      </c>
      <c r="B71" s="17">
        <v>34850</v>
      </c>
      <c r="C71" s="17">
        <v>8</v>
      </c>
      <c r="D71" s="17">
        <v>0</v>
      </c>
      <c r="E71" s="17">
        <v>0</v>
      </c>
      <c r="F71" s="17">
        <v>34850</v>
      </c>
      <c r="G71" s="17">
        <v>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</row>
    <row r="72" spans="1:17" x14ac:dyDescent="0.25"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64" t="s">
        <v>55</v>
      </c>
      <c r="B73" s="34">
        <f t="shared" ref="B73:Q73" si="8">SUM(B74:B82)</f>
        <v>3125669</v>
      </c>
      <c r="C73" s="34">
        <f t="shared" si="8"/>
        <v>208</v>
      </c>
      <c r="D73" s="34">
        <f t="shared" si="8"/>
        <v>686260</v>
      </c>
      <c r="E73" s="34">
        <f t="shared" si="8"/>
        <v>58</v>
      </c>
      <c r="F73" s="34">
        <f t="shared" si="8"/>
        <v>1659533</v>
      </c>
      <c r="G73" s="34">
        <f t="shared" si="8"/>
        <v>101</v>
      </c>
      <c r="H73" s="34">
        <f t="shared" si="8"/>
        <v>316976</v>
      </c>
      <c r="I73" s="34">
        <f t="shared" si="8"/>
        <v>14</v>
      </c>
      <c r="J73" s="34">
        <f t="shared" si="8"/>
        <v>263050</v>
      </c>
      <c r="K73" s="34">
        <f t="shared" si="8"/>
        <v>17</v>
      </c>
      <c r="L73" s="34">
        <f t="shared" si="8"/>
        <v>43800</v>
      </c>
      <c r="M73" s="34">
        <f t="shared" si="8"/>
        <v>3</v>
      </c>
      <c r="N73" s="34">
        <f t="shared" si="8"/>
        <v>32500</v>
      </c>
      <c r="O73" s="34">
        <f t="shared" si="8"/>
        <v>3</v>
      </c>
      <c r="P73" s="34">
        <f t="shared" si="8"/>
        <v>123550</v>
      </c>
      <c r="Q73" s="34">
        <f t="shared" si="8"/>
        <v>12</v>
      </c>
    </row>
    <row r="74" spans="1:17" x14ac:dyDescent="0.25">
      <c r="A74" s="17" t="s">
        <v>61</v>
      </c>
      <c r="B74" s="17">
        <v>46300</v>
      </c>
      <c r="C74" s="17">
        <v>7</v>
      </c>
      <c r="D74" s="17">
        <v>12100</v>
      </c>
      <c r="E74" s="17">
        <v>2</v>
      </c>
      <c r="F74" s="17">
        <v>34200</v>
      </c>
      <c r="G74" s="17">
        <v>5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</row>
    <row r="75" spans="1:17" x14ac:dyDescent="0.25">
      <c r="A75" s="17" t="s">
        <v>62</v>
      </c>
      <c r="B75" s="17">
        <v>1050015</v>
      </c>
      <c r="C75" s="17">
        <v>67</v>
      </c>
      <c r="D75" s="17">
        <v>129642</v>
      </c>
      <c r="E75" s="17">
        <v>12</v>
      </c>
      <c r="F75" s="17">
        <v>654129</v>
      </c>
      <c r="G75" s="17">
        <v>40</v>
      </c>
      <c r="H75" s="17">
        <v>39544</v>
      </c>
      <c r="I75" s="17">
        <v>2</v>
      </c>
      <c r="J75" s="17">
        <v>183200</v>
      </c>
      <c r="K75" s="17">
        <v>10</v>
      </c>
      <c r="L75" s="17">
        <v>32000</v>
      </c>
      <c r="M75" s="17">
        <v>2</v>
      </c>
      <c r="N75" s="17">
        <v>0</v>
      </c>
      <c r="O75" s="17">
        <v>0</v>
      </c>
      <c r="P75" s="17">
        <v>11500</v>
      </c>
      <c r="Q75" s="17">
        <v>1</v>
      </c>
    </row>
    <row r="76" spans="1:17" x14ac:dyDescent="0.25">
      <c r="A76" s="17" t="s">
        <v>63</v>
      </c>
      <c r="B76" s="17">
        <v>21322</v>
      </c>
      <c r="C76" s="17">
        <v>5</v>
      </c>
      <c r="D76" s="17">
        <v>14622</v>
      </c>
      <c r="E76" s="17">
        <v>4</v>
      </c>
      <c r="F76" s="17">
        <v>6700</v>
      </c>
      <c r="G76" s="17">
        <v>1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</row>
    <row r="77" spans="1:17" x14ac:dyDescent="0.25">
      <c r="A77" s="17" t="s">
        <v>64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</row>
    <row r="78" spans="1:17" x14ac:dyDescent="0.25">
      <c r="A78" s="17" t="s">
        <v>65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</row>
    <row r="79" spans="1:17" x14ac:dyDescent="0.25">
      <c r="A79" s="17" t="s">
        <v>66</v>
      </c>
      <c r="B79" s="17">
        <v>43750</v>
      </c>
      <c r="C79" s="17">
        <v>7</v>
      </c>
      <c r="D79" s="17">
        <v>3000</v>
      </c>
      <c r="E79" s="17">
        <v>2</v>
      </c>
      <c r="F79" s="17">
        <v>17600</v>
      </c>
      <c r="G79" s="17">
        <v>2</v>
      </c>
      <c r="H79" s="17">
        <v>5900</v>
      </c>
      <c r="I79" s="17">
        <v>1</v>
      </c>
      <c r="J79" s="17">
        <v>0</v>
      </c>
      <c r="K79" s="17">
        <v>0</v>
      </c>
      <c r="L79" s="17">
        <v>0</v>
      </c>
      <c r="M79" s="17">
        <v>0</v>
      </c>
      <c r="N79" s="17">
        <v>10000</v>
      </c>
      <c r="O79" s="17">
        <v>1</v>
      </c>
      <c r="P79" s="17">
        <v>7250</v>
      </c>
      <c r="Q79" s="17">
        <v>1</v>
      </c>
    </row>
    <row r="80" spans="1:17" x14ac:dyDescent="0.25">
      <c r="A80" s="17" t="s">
        <v>67</v>
      </c>
      <c r="B80" s="17">
        <v>52600</v>
      </c>
      <c r="C80" s="17">
        <v>6</v>
      </c>
      <c r="D80" s="17">
        <v>0</v>
      </c>
      <c r="E80" s="17">
        <v>0</v>
      </c>
      <c r="F80" s="17">
        <v>26100</v>
      </c>
      <c r="G80" s="17">
        <v>4</v>
      </c>
      <c r="H80" s="17">
        <v>0</v>
      </c>
      <c r="I80" s="17">
        <v>0</v>
      </c>
      <c r="J80" s="17">
        <v>8500</v>
      </c>
      <c r="K80" s="17">
        <v>1</v>
      </c>
      <c r="L80" s="17">
        <v>0</v>
      </c>
      <c r="M80" s="17">
        <v>0</v>
      </c>
      <c r="N80" s="17">
        <v>18000</v>
      </c>
      <c r="O80" s="17">
        <v>1</v>
      </c>
      <c r="P80" s="17">
        <v>0</v>
      </c>
      <c r="Q80" s="17">
        <v>0</v>
      </c>
    </row>
    <row r="81" spans="1:17" x14ac:dyDescent="0.25">
      <c r="A81" s="17" t="s">
        <v>68</v>
      </c>
      <c r="B81" s="17">
        <v>1367857</v>
      </c>
      <c r="C81" s="17">
        <v>75</v>
      </c>
      <c r="D81" s="17">
        <v>378821</v>
      </c>
      <c r="E81" s="17">
        <v>24</v>
      </c>
      <c r="F81" s="17">
        <v>642904</v>
      </c>
      <c r="G81" s="17">
        <v>33</v>
      </c>
      <c r="H81" s="17">
        <v>261732</v>
      </c>
      <c r="I81" s="17">
        <v>9</v>
      </c>
      <c r="J81" s="17">
        <v>13000</v>
      </c>
      <c r="K81" s="17">
        <v>1</v>
      </c>
      <c r="L81" s="17">
        <v>0</v>
      </c>
      <c r="M81" s="17">
        <v>0</v>
      </c>
      <c r="N81" s="17">
        <v>4500</v>
      </c>
      <c r="O81" s="17">
        <v>1</v>
      </c>
      <c r="P81" s="17">
        <v>66900</v>
      </c>
      <c r="Q81" s="17">
        <v>7</v>
      </c>
    </row>
    <row r="82" spans="1:17" x14ac:dyDescent="0.25">
      <c r="A82" s="17" t="s">
        <v>69</v>
      </c>
      <c r="B82" s="17">
        <v>543825</v>
      </c>
      <c r="C82" s="17">
        <v>41</v>
      </c>
      <c r="D82" s="17">
        <v>148075</v>
      </c>
      <c r="E82" s="17">
        <v>14</v>
      </c>
      <c r="F82" s="17">
        <v>277900</v>
      </c>
      <c r="G82" s="17">
        <v>16</v>
      </c>
      <c r="H82" s="17">
        <v>9800</v>
      </c>
      <c r="I82" s="17">
        <v>2</v>
      </c>
      <c r="J82" s="17">
        <v>58350</v>
      </c>
      <c r="K82" s="17">
        <v>5</v>
      </c>
      <c r="L82" s="17">
        <v>11800</v>
      </c>
      <c r="M82" s="17">
        <v>1</v>
      </c>
      <c r="N82" s="17">
        <v>0</v>
      </c>
      <c r="O82" s="17">
        <v>0</v>
      </c>
      <c r="P82" s="17">
        <v>37900</v>
      </c>
      <c r="Q82" s="17">
        <v>3</v>
      </c>
    </row>
    <row r="83" spans="1:17" x14ac:dyDescent="0.25"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64" t="s">
        <v>70</v>
      </c>
      <c r="B84" s="34">
        <f t="shared" ref="B84:Q84" si="9">SUM(B85:B98)</f>
        <v>9201154</v>
      </c>
      <c r="C84" s="34">
        <f t="shared" si="9"/>
        <v>501</v>
      </c>
      <c r="D84" s="34">
        <f t="shared" si="9"/>
        <v>1128627</v>
      </c>
      <c r="E84" s="34">
        <f t="shared" si="9"/>
        <v>81</v>
      </c>
      <c r="F84" s="34">
        <f t="shared" si="9"/>
        <v>5039974</v>
      </c>
      <c r="G84" s="34">
        <f t="shared" si="9"/>
        <v>231</v>
      </c>
      <c r="H84" s="34">
        <f t="shared" si="9"/>
        <v>301353</v>
      </c>
      <c r="I84" s="34">
        <f t="shared" si="9"/>
        <v>9</v>
      </c>
      <c r="J84" s="34">
        <f t="shared" si="9"/>
        <v>406053</v>
      </c>
      <c r="K84" s="34">
        <f t="shared" si="9"/>
        <v>20</v>
      </c>
      <c r="L84" s="34">
        <f t="shared" si="9"/>
        <v>16200</v>
      </c>
      <c r="M84" s="34">
        <f t="shared" si="9"/>
        <v>2</v>
      </c>
      <c r="N84" s="34">
        <f t="shared" si="9"/>
        <v>1400</v>
      </c>
      <c r="O84" s="34">
        <f t="shared" si="9"/>
        <v>1</v>
      </c>
      <c r="P84" s="34">
        <f t="shared" si="9"/>
        <v>2307547</v>
      </c>
      <c r="Q84" s="34">
        <f t="shared" si="9"/>
        <v>157</v>
      </c>
    </row>
    <row r="85" spans="1:17" x14ac:dyDescent="0.25">
      <c r="A85" s="17" t="s">
        <v>71</v>
      </c>
      <c r="B85" s="17">
        <v>2136741</v>
      </c>
      <c r="C85" s="17">
        <v>125</v>
      </c>
      <c r="D85" s="17">
        <v>694445</v>
      </c>
      <c r="E85" s="17">
        <v>54</v>
      </c>
      <c r="F85" s="17">
        <v>1375444</v>
      </c>
      <c r="G85" s="17">
        <v>63</v>
      </c>
      <c r="H85" s="17">
        <v>18162</v>
      </c>
      <c r="I85" s="17">
        <v>2</v>
      </c>
      <c r="J85" s="17">
        <v>31300</v>
      </c>
      <c r="K85" s="17">
        <v>4</v>
      </c>
      <c r="L85" s="17">
        <v>13000</v>
      </c>
      <c r="M85" s="17">
        <v>1</v>
      </c>
      <c r="N85" s="17">
        <v>0</v>
      </c>
      <c r="O85" s="17">
        <v>0</v>
      </c>
      <c r="P85" s="17">
        <v>4390</v>
      </c>
      <c r="Q85" s="17">
        <v>1</v>
      </c>
    </row>
    <row r="86" spans="1:17" x14ac:dyDescent="0.25">
      <c r="A86" s="17" t="s">
        <v>72</v>
      </c>
      <c r="B86" s="17">
        <v>2923211</v>
      </c>
      <c r="C86" s="17">
        <v>141</v>
      </c>
      <c r="D86" s="17">
        <v>375882</v>
      </c>
      <c r="E86" s="17">
        <v>22</v>
      </c>
      <c r="F86" s="17">
        <v>2279035</v>
      </c>
      <c r="G86" s="17">
        <v>98</v>
      </c>
      <c r="H86" s="17">
        <v>65691</v>
      </c>
      <c r="I86" s="17">
        <v>5</v>
      </c>
      <c r="J86" s="17">
        <v>174503</v>
      </c>
      <c r="K86" s="17">
        <v>9</v>
      </c>
      <c r="L86" s="17">
        <v>3200</v>
      </c>
      <c r="M86" s="17">
        <v>1</v>
      </c>
      <c r="N86" s="17">
        <v>1400</v>
      </c>
      <c r="O86" s="17">
        <v>1</v>
      </c>
      <c r="P86" s="17">
        <v>23500</v>
      </c>
      <c r="Q86" s="17">
        <v>5</v>
      </c>
    </row>
    <row r="87" spans="1:17" x14ac:dyDescent="0.25">
      <c r="A87" s="17" t="s">
        <v>73</v>
      </c>
      <c r="B87" s="17">
        <v>52138</v>
      </c>
      <c r="C87" s="17">
        <v>3</v>
      </c>
      <c r="D87" s="17">
        <v>0</v>
      </c>
      <c r="E87" s="17">
        <v>0</v>
      </c>
      <c r="F87" s="17">
        <v>42638</v>
      </c>
      <c r="G87" s="17">
        <v>2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9500</v>
      </c>
      <c r="Q87" s="17">
        <v>1</v>
      </c>
    </row>
    <row r="88" spans="1:17" x14ac:dyDescent="0.25">
      <c r="A88" s="17" t="s">
        <v>74</v>
      </c>
      <c r="B88" s="17">
        <v>24000</v>
      </c>
      <c r="C88" s="17">
        <v>2</v>
      </c>
      <c r="D88" s="17">
        <v>0</v>
      </c>
      <c r="E88" s="17">
        <v>0</v>
      </c>
      <c r="F88" s="17">
        <v>14000</v>
      </c>
      <c r="G88" s="17">
        <v>1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10000</v>
      </c>
      <c r="Q88" s="17">
        <v>1</v>
      </c>
    </row>
    <row r="89" spans="1:17" x14ac:dyDescent="0.25">
      <c r="A89" s="17" t="s">
        <v>75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</row>
    <row r="90" spans="1:17" x14ac:dyDescent="0.25">
      <c r="A90" s="17" t="s">
        <v>76</v>
      </c>
      <c r="B90" s="17">
        <v>466900</v>
      </c>
      <c r="C90" s="17">
        <v>19</v>
      </c>
      <c r="D90" s="17">
        <v>0</v>
      </c>
      <c r="E90" s="17">
        <v>0</v>
      </c>
      <c r="F90" s="17">
        <v>184000</v>
      </c>
      <c r="G90" s="17">
        <v>11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282900</v>
      </c>
      <c r="Q90" s="17">
        <v>8</v>
      </c>
    </row>
    <row r="91" spans="1:17" x14ac:dyDescent="0.25">
      <c r="A91" s="17" t="s">
        <v>77</v>
      </c>
      <c r="B91" s="17">
        <v>325682</v>
      </c>
      <c r="C91" s="17">
        <v>23</v>
      </c>
      <c r="D91" s="17">
        <v>13000</v>
      </c>
      <c r="E91" s="17">
        <v>1</v>
      </c>
      <c r="F91" s="17">
        <v>129795</v>
      </c>
      <c r="G91" s="17">
        <v>6</v>
      </c>
      <c r="H91" s="17">
        <v>0</v>
      </c>
      <c r="I91" s="17">
        <v>0</v>
      </c>
      <c r="J91" s="17">
        <v>16500</v>
      </c>
      <c r="K91" s="17">
        <v>2</v>
      </c>
      <c r="L91" s="17">
        <v>0</v>
      </c>
      <c r="M91" s="17">
        <v>0</v>
      </c>
      <c r="N91" s="17">
        <v>0</v>
      </c>
      <c r="O91" s="17">
        <v>0</v>
      </c>
      <c r="P91" s="17">
        <v>166387</v>
      </c>
      <c r="Q91" s="17">
        <v>14</v>
      </c>
    </row>
    <row r="92" spans="1:17" x14ac:dyDescent="0.25">
      <c r="A92" s="17" t="s">
        <v>78</v>
      </c>
      <c r="B92" s="17">
        <v>88400</v>
      </c>
      <c r="C92" s="17">
        <v>6</v>
      </c>
      <c r="D92" s="17">
        <v>0</v>
      </c>
      <c r="E92" s="17">
        <v>0</v>
      </c>
      <c r="F92" s="17">
        <v>51200</v>
      </c>
      <c r="G92" s="17">
        <v>3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37200</v>
      </c>
      <c r="Q92" s="17">
        <v>3</v>
      </c>
    </row>
    <row r="93" spans="1:17" x14ac:dyDescent="0.25">
      <c r="A93" s="17" t="s">
        <v>79</v>
      </c>
      <c r="B93" s="17">
        <v>542577</v>
      </c>
      <c r="C93" s="17">
        <v>26</v>
      </c>
      <c r="D93" s="17">
        <v>7500</v>
      </c>
      <c r="E93" s="17">
        <v>1</v>
      </c>
      <c r="F93" s="17">
        <v>462577</v>
      </c>
      <c r="G93" s="17">
        <v>23</v>
      </c>
      <c r="H93" s="17">
        <v>7500</v>
      </c>
      <c r="I93" s="17">
        <v>1</v>
      </c>
      <c r="J93" s="17">
        <v>65000</v>
      </c>
      <c r="K93" s="17">
        <v>1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</row>
    <row r="94" spans="1:17" x14ac:dyDescent="0.25">
      <c r="A94" s="17" t="s">
        <v>80</v>
      </c>
      <c r="B94" s="17">
        <v>679668</v>
      </c>
      <c r="C94" s="17">
        <v>29</v>
      </c>
      <c r="D94" s="17">
        <v>37800</v>
      </c>
      <c r="E94" s="17">
        <v>3</v>
      </c>
      <c r="F94" s="17">
        <v>404535</v>
      </c>
      <c r="G94" s="17">
        <v>18</v>
      </c>
      <c r="H94" s="17">
        <v>0</v>
      </c>
      <c r="I94" s="17">
        <v>0</v>
      </c>
      <c r="J94" s="17">
        <v>118750</v>
      </c>
      <c r="K94" s="17">
        <v>4</v>
      </c>
      <c r="L94" s="17">
        <v>0</v>
      </c>
      <c r="M94" s="17">
        <v>0</v>
      </c>
      <c r="N94" s="17">
        <v>0</v>
      </c>
      <c r="O94" s="17">
        <v>0</v>
      </c>
      <c r="P94" s="17">
        <v>118583</v>
      </c>
      <c r="Q94" s="17">
        <v>4</v>
      </c>
    </row>
    <row r="95" spans="1:17" x14ac:dyDescent="0.25">
      <c r="A95" s="17" t="s">
        <v>81</v>
      </c>
      <c r="B95" s="17">
        <v>1236410</v>
      </c>
      <c r="C95" s="17">
        <v>72</v>
      </c>
      <c r="D95" s="17">
        <v>0</v>
      </c>
      <c r="E95" s="17">
        <v>0</v>
      </c>
      <c r="F95" s="17">
        <v>6000</v>
      </c>
      <c r="G95" s="17">
        <v>1</v>
      </c>
      <c r="H95" s="17">
        <v>210000</v>
      </c>
      <c r="I95" s="17">
        <v>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1020410</v>
      </c>
      <c r="Q95" s="17">
        <v>70</v>
      </c>
    </row>
    <row r="96" spans="1:17" x14ac:dyDescent="0.25">
      <c r="A96" s="17" t="s">
        <v>82</v>
      </c>
      <c r="B96" s="17">
        <v>14200</v>
      </c>
      <c r="C96" s="17">
        <v>2</v>
      </c>
      <c r="D96" s="17">
        <v>0</v>
      </c>
      <c r="E96" s="17">
        <v>0</v>
      </c>
      <c r="F96" s="17">
        <v>12000</v>
      </c>
      <c r="G96" s="17">
        <v>1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2200</v>
      </c>
      <c r="Q96" s="17">
        <v>1</v>
      </c>
    </row>
    <row r="97" spans="1:17" x14ac:dyDescent="0.25">
      <c r="A97" s="17" t="s">
        <v>83</v>
      </c>
      <c r="B97" s="17">
        <v>682027</v>
      </c>
      <c r="C97" s="17">
        <v>50</v>
      </c>
      <c r="D97" s="17">
        <v>0</v>
      </c>
      <c r="E97" s="17">
        <v>0</v>
      </c>
      <c r="F97" s="17">
        <v>57750</v>
      </c>
      <c r="G97" s="17">
        <v>3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624277</v>
      </c>
      <c r="Q97" s="17">
        <v>47</v>
      </c>
    </row>
    <row r="98" spans="1:17" x14ac:dyDescent="0.25">
      <c r="A98" s="60" t="s">
        <v>84</v>
      </c>
      <c r="B98" s="60">
        <v>29200</v>
      </c>
      <c r="C98" s="60">
        <v>3</v>
      </c>
      <c r="D98" s="60">
        <v>0</v>
      </c>
      <c r="E98" s="60">
        <v>0</v>
      </c>
      <c r="F98" s="60">
        <v>21000</v>
      </c>
      <c r="G98" s="60">
        <v>1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8200</v>
      </c>
      <c r="Q98" s="60">
        <v>2</v>
      </c>
    </row>
    <row r="99" spans="1:17" x14ac:dyDescent="0.25">
      <c r="A99" s="11"/>
      <c r="B99" s="15"/>
      <c r="C99" s="15"/>
      <c r="D99" s="15"/>
      <c r="E99" s="15"/>
      <c r="F99" s="15"/>
      <c r="G99" s="15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8"/>
      <c r="B100" s="10"/>
      <c r="C100" s="10"/>
      <c r="D100" s="10"/>
      <c r="E100" s="10"/>
      <c r="F100" s="10"/>
      <c r="G100" s="10"/>
      <c r="L100" s="41"/>
    </row>
    <row r="101" spans="1:17" x14ac:dyDescent="0.25">
      <c r="A101" s="11"/>
      <c r="B101" s="12"/>
      <c r="C101" s="12"/>
      <c r="D101" s="12"/>
      <c r="E101" s="12"/>
      <c r="F101" s="12"/>
      <c r="G101" s="12"/>
      <c r="H101" s="63"/>
      <c r="I101" s="63"/>
      <c r="J101" s="63"/>
      <c r="K101" s="63"/>
      <c r="L101" s="41"/>
    </row>
    <row r="102" spans="1:17" x14ac:dyDescent="0.25">
      <c r="A102" s="2"/>
      <c r="B102" s="12"/>
      <c r="C102" s="12"/>
      <c r="D102" s="12"/>
      <c r="E102" s="12"/>
      <c r="F102" s="12"/>
      <c r="G102" s="12"/>
      <c r="L102" s="41"/>
    </row>
    <row r="103" spans="1:17" x14ac:dyDescent="0.25">
      <c r="A103" s="2"/>
      <c r="B103" s="12"/>
      <c r="C103" s="12"/>
      <c r="D103" s="12"/>
      <c r="E103" s="12"/>
      <c r="F103" s="12"/>
      <c r="G103" s="12"/>
    </row>
    <row r="104" spans="1:17" x14ac:dyDescent="0.25">
      <c r="A104" s="2"/>
      <c r="B104" s="12"/>
      <c r="C104" s="12"/>
      <c r="D104" s="12"/>
      <c r="E104" s="12"/>
      <c r="F104" s="12"/>
      <c r="G104" s="12"/>
    </row>
    <row r="105" spans="1:17" x14ac:dyDescent="0.25">
      <c r="A105" s="8"/>
      <c r="B105" s="12"/>
      <c r="C105" s="12"/>
      <c r="D105" s="12"/>
      <c r="E105" s="12"/>
      <c r="F105" s="12"/>
      <c r="G105" s="12"/>
    </row>
    <row r="106" spans="1:17" x14ac:dyDescent="0.25">
      <c r="A106" s="8"/>
      <c r="B106" s="12"/>
      <c r="C106" s="12"/>
      <c r="D106" s="12"/>
      <c r="E106" s="12"/>
      <c r="F106" s="12"/>
      <c r="G106" s="12"/>
    </row>
    <row r="107" spans="1:17" x14ac:dyDescent="0.25">
      <c r="A107" s="8"/>
      <c r="B107" s="10"/>
      <c r="C107" s="10"/>
      <c r="D107" s="10"/>
      <c r="E107" s="10"/>
      <c r="F107" s="8"/>
      <c r="G107" s="10"/>
    </row>
    <row r="108" spans="1:17" x14ac:dyDescent="0.25">
      <c r="A108" s="8"/>
      <c r="B108" s="10"/>
      <c r="C108" s="10"/>
      <c r="D108" s="10"/>
      <c r="E108" s="10"/>
      <c r="F108" s="8"/>
      <c r="G108" s="10"/>
    </row>
    <row r="109" spans="1:17" x14ac:dyDescent="0.25">
      <c r="A109" s="8"/>
      <c r="B109" s="10"/>
      <c r="C109" s="10"/>
      <c r="D109" s="13"/>
      <c r="E109" s="13"/>
      <c r="F109" s="8"/>
      <c r="G109" s="10"/>
    </row>
    <row r="110" spans="1:17" x14ac:dyDescent="0.25">
      <c r="A110" s="8"/>
      <c r="B110" s="10"/>
      <c r="C110" s="10"/>
      <c r="D110" s="10"/>
      <c r="E110" s="10"/>
      <c r="F110" s="8"/>
      <c r="G110" s="10"/>
    </row>
    <row r="111" spans="1:17" x14ac:dyDescent="0.25">
      <c r="A111" s="8"/>
      <c r="B111" s="10"/>
      <c r="C111" s="10"/>
      <c r="D111" s="13"/>
      <c r="E111" s="13"/>
      <c r="F111" s="14"/>
      <c r="G111" s="13"/>
    </row>
    <row r="112" spans="1:17" x14ac:dyDescent="0.25">
      <c r="A112" s="8"/>
      <c r="B112" s="10"/>
      <c r="C112" s="10"/>
      <c r="D112" s="10"/>
      <c r="E112" s="10"/>
      <c r="F112" s="8"/>
      <c r="G112" s="10"/>
    </row>
    <row r="113" spans="1:7" x14ac:dyDescent="0.25">
      <c r="A113" s="8"/>
      <c r="B113" s="10"/>
      <c r="C113" s="10"/>
      <c r="D113" s="10"/>
      <c r="E113" s="10"/>
      <c r="F113" s="8"/>
      <c r="G113" s="10"/>
    </row>
    <row r="114" spans="1:7" x14ac:dyDescent="0.25">
      <c r="A114" s="8"/>
      <c r="B114" s="10"/>
      <c r="C114" s="10"/>
      <c r="D114" s="10"/>
      <c r="E114" s="10"/>
      <c r="F114" s="8"/>
      <c r="G114" s="10"/>
    </row>
    <row r="115" spans="1:7" x14ac:dyDescent="0.25">
      <c r="A115" s="8"/>
      <c r="B115" s="10"/>
      <c r="C115" s="10"/>
      <c r="D115" s="10"/>
      <c r="E115" s="10"/>
      <c r="F115" s="8"/>
      <c r="G115" s="10"/>
    </row>
    <row r="116" spans="1:7" x14ac:dyDescent="0.25">
      <c r="B116" s="10"/>
      <c r="C116" s="10"/>
      <c r="D116" s="10"/>
      <c r="E116" s="10"/>
      <c r="F116" s="8"/>
      <c r="G116" s="10"/>
    </row>
    <row r="117" spans="1:7" x14ac:dyDescent="0.25">
      <c r="B117" s="10"/>
      <c r="C117" s="10"/>
      <c r="D117" s="13"/>
      <c r="E117" s="13"/>
      <c r="F117" s="8"/>
      <c r="G117" s="10"/>
    </row>
    <row r="118" spans="1:7" x14ac:dyDescent="0.25">
      <c r="B118" s="10"/>
      <c r="C118" s="10"/>
      <c r="D118" s="10"/>
      <c r="E118" s="10"/>
      <c r="F118" s="8"/>
      <c r="G118" s="10"/>
    </row>
    <row r="119" spans="1:7" x14ac:dyDescent="0.25">
      <c r="B119" s="10"/>
      <c r="C119" s="10"/>
      <c r="D119" s="13"/>
      <c r="E119" s="13"/>
      <c r="F119" s="8"/>
      <c r="G119" s="10"/>
    </row>
    <row r="120" spans="1:7" x14ac:dyDescent="0.25">
      <c r="B120" s="15"/>
      <c r="C120" s="15"/>
      <c r="D120" s="16"/>
      <c r="E120" s="16"/>
      <c r="F120" s="15"/>
      <c r="G120" s="15"/>
    </row>
    <row r="121" spans="1:7" x14ac:dyDescent="0.25">
      <c r="B121" s="15"/>
      <c r="C121" s="15"/>
      <c r="D121" s="16"/>
      <c r="E121" s="16"/>
      <c r="F121" s="15"/>
      <c r="G121" s="15"/>
    </row>
    <row r="122" spans="1:7" x14ac:dyDescent="0.25">
      <c r="B122" s="10"/>
      <c r="C122" s="10"/>
      <c r="D122" s="13"/>
      <c r="E122" s="13"/>
      <c r="F122" s="10"/>
      <c r="G122" s="10"/>
    </row>
    <row r="123" spans="1:7" x14ac:dyDescent="0.25">
      <c r="B123" s="10"/>
      <c r="C123" s="10"/>
      <c r="D123" s="13"/>
      <c r="E123" s="13"/>
      <c r="F123" s="10"/>
      <c r="G123" s="10"/>
    </row>
    <row r="124" spans="1:7" x14ac:dyDescent="0.25">
      <c r="B124" s="10"/>
      <c r="C124" s="10"/>
      <c r="D124" s="13"/>
      <c r="E124" s="13"/>
      <c r="F124" s="13"/>
      <c r="G124" s="13"/>
    </row>
    <row r="125" spans="1:7" x14ac:dyDescent="0.25">
      <c r="B125" s="8"/>
      <c r="C125" s="8"/>
      <c r="D125" s="8"/>
      <c r="E125" s="8"/>
      <c r="F125" s="8"/>
      <c r="G125" s="8"/>
    </row>
    <row r="126" spans="1:7" x14ac:dyDescent="0.25">
      <c r="B126" s="8"/>
      <c r="C126" s="8"/>
      <c r="D126" s="8"/>
      <c r="E126" s="8"/>
      <c r="F126" s="8"/>
      <c r="G126" s="8"/>
    </row>
    <row r="127" spans="1:7" x14ac:dyDescent="0.25">
      <c r="B127" s="8"/>
      <c r="C127" s="8"/>
      <c r="D127" s="8"/>
      <c r="E127" s="8"/>
      <c r="F127" s="8"/>
      <c r="G127" s="8"/>
    </row>
    <row r="128" spans="1:7" x14ac:dyDescent="0.25">
      <c r="B128" s="8"/>
      <c r="C128" s="8"/>
      <c r="D128" s="8"/>
      <c r="E128" s="8"/>
      <c r="F128" s="8"/>
      <c r="G128" s="8"/>
    </row>
    <row r="129" spans="2:7" x14ac:dyDescent="0.25">
      <c r="B129" s="8"/>
      <c r="C129" s="8"/>
      <c r="D129" s="8"/>
      <c r="E129" s="8"/>
      <c r="F129" s="8"/>
      <c r="G129" s="8"/>
    </row>
    <row r="130" spans="2:7" x14ac:dyDescent="0.25">
      <c r="B130" s="8"/>
      <c r="C130" s="8"/>
      <c r="D130" s="8"/>
      <c r="E130" s="8"/>
      <c r="F130" s="8"/>
      <c r="G130" s="8"/>
    </row>
    <row r="131" spans="2:7" x14ac:dyDescent="0.25">
      <c r="B131" s="8"/>
      <c r="C131" s="8"/>
      <c r="D131" s="8"/>
      <c r="E131" s="8"/>
      <c r="F131" s="8"/>
      <c r="G131" s="8"/>
    </row>
  </sheetData>
  <mergeCells count="9">
    <mergeCell ref="B1:Q1"/>
    <mergeCell ref="L2:M2"/>
    <mergeCell ref="P2:Q2"/>
    <mergeCell ref="B2:C2"/>
    <mergeCell ref="D2:E2"/>
    <mergeCell ref="F2:G2"/>
    <mergeCell ref="H2:I2"/>
    <mergeCell ref="J2:K2"/>
    <mergeCell ref="N2:O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8" width="9.140625" style="17"/>
    <col min="19" max="19" width="14.42578125" style="17" bestFit="1" customWidth="1"/>
    <col min="20" max="16384" width="9.140625" style="17"/>
  </cols>
  <sheetData>
    <row r="1" spans="1:24" x14ac:dyDescent="0.25">
      <c r="A1" s="26" t="s">
        <v>0</v>
      </c>
      <c r="B1" s="105" t="s">
        <v>123</v>
      </c>
      <c r="C1" s="105"/>
      <c r="D1" s="105"/>
      <c r="E1" s="105"/>
      <c r="F1" s="105"/>
      <c r="G1" s="105"/>
      <c r="H1" s="105"/>
      <c r="I1" s="105"/>
      <c r="J1" s="105"/>
      <c r="K1" s="105"/>
      <c r="L1" s="1"/>
      <c r="M1" s="38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53"/>
    </row>
    <row r="2" spans="1:24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"/>
      <c r="M2" s="54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53"/>
    </row>
    <row r="3" spans="1:24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1"/>
      <c r="M3" s="54"/>
      <c r="N3" s="68"/>
      <c r="O3" s="68"/>
      <c r="P3" s="68"/>
      <c r="Q3" s="68"/>
      <c r="R3" s="68"/>
      <c r="S3" s="68"/>
      <c r="T3" s="68"/>
      <c r="U3" s="68"/>
      <c r="V3" s="68"/>
      <c r="W3" s="68"/>
      <c r="X3" s="53"/>
    </row>
    <row r="4" spans="1:24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1"/>
      <c r="M4" s="54"/>
      <c r="N4" s="68"/>
      <c r="O4" s="38"/>
      <c r="P4" s="68"/>
      <c r="Q4" s="38"/>
      <c r="R4" s="68"/>
      <c r="S4" s="38"/>
      <c r="T4" s="68"/>
      <c r="U4" s="38"/>
      <c r="V4" s="68"/>
      <c r="W4" s="38"/>
      <c r="X4" s="53"/>
    </row>
    <row r="5" spans="1:24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54"/>
      <c r="N5" s="68"/>
      <c r="O5" s="38"/>
      <c r="P5" s="68"/>
      <c r="Q5" s="38"/>
      <c r="R5" s="68"/>
      <c r="S5" s="38"/>
      <c r="T5" s="68"/>
      <c r="U5" s="38"/>
      <c r="V5" s="68"/>
      <c r="W5" s="38"/>
      <c r="X5" s="53"/>
    </row>
    <row r="6" spans="1:24" x14ac:dyDescent="0.25">
      <c r="A6" s="2" t="s">
        <v>9</v>
      </c>
      <c r="B6" s="6">
        <v>118843676</v>
      </c>
      <c r="C6" s="6">
        <v>4707</v>
      </c>
      <c r="D6" s="6">
        <v>58900970</v>
      </c>
      <c r="E6" s="6">
        <v>2750</v>
      </c>
      <c r="F6" s="6">
        <v>38131494</v>
      </c>
      <c r="G6" s="6">
        <v>1262</v>
      </c>
      <c r="H6" s="6">
        <v>15907998</v>
      </c>
      <c r="I6" s="6">
        <v>364</v>
      </c>
      <c r="J6" s="6">
        <v>5903214</v>
      </c>
      <c r="K6" s="6">
        <v>331</v>
      </c>
      <c r="L6" s="1"/>
      <c r="M6" s="75">
        <f>+B6/C6*1000</f>
        <v>25248284.682387933</v>
      </c>
      <c r="N6" s="76" t="s">
        <v>9</v>
      </c>
      <c r="O6" s="40"/>
      <c r="P6" s="40"/>
      <c r="Q6" s="40"/>
      <c r="R6" s="40"/>
      <c r="S6" s="40"/>
      <c r="T6" s="40"/>
      <c r="U6" s="40"/>
      <c r="V6" s="40"/>
      <c r="W6" s="40"/>
      <c r="X6" s="53"/>
    </row>
    <row r="7" spans="1:24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75">
        <f>B8/C8*1000</f>
        <v>29062015.682349015</v>
      </c>
      <c r="N7" s="76" t="s">
        <v>10</v>
      </c>
      <c r="O7" s="40"/>
      <c r="P7" s="40"/>
      <c r="Q7" s="40"/>
      <c r="R7" s="40"/>
      <c r="S7" s="40"/>
      <c r="T7" s="40"/>
      <c r="U7" s="40"/>
      <c r="V7" s="40"/>
      <c r="W7" s="40"/>
    </row>
    <row r="8" spans="1:24" x14ac:dyDescent="0.25">
      <c r="A8" s="2" t="s">
        <v>10</v>
      </c>
      <c r="B8" s="6">
        <v>87098861</v>
      </c>
      <c r="C8" s="6">
        <v>2997</v>
      </c>
      <c r="D8" s="6">
        <v>50529616</v>
      </c>
      <c r="E8" s="6">
        <v>2202</v>
      </c>
      <c r="F8" s="6">
        <v>24044968</v>
      </c>
      <c r="G8" s="6">
        <v>573</v>
      </c>
      <c r="H8" s="6">
        <v>10804333</v>
      </c>
      <c r="I8" s="6">
        <v>189</v>
      </c>
      <c r="J8" s="6">
        <v>1719944</v>
      </c>
      <c r="K8" s="6">
        <v>33</v>
      </c>
      <c r="L8" s="1"/>
      <c r="M8" s="75">
        <f>(B18+B25+B37+B49+B58+B73+B84)/(C18+C25+C37+C49+C58+C73+C84)*1000</f>
        <v>18564219.298245616</v>
      </c>
      <c r="N8" s="76" t="s">
        <v>107</v>
      </c>
      <c r="O8" s="40"/>
      <c r="P8" s="40"/>
      <c r="Q8" s="40"/>
      <c r="R8" s="40"/>
      <c r="S8" s="40"/>
      <c r="T8" s="40"/>
      <c r="U8" s="40"/>
      <c r="V8" s="40"/>
      <c r="W8" s="40"/>
    </row>
    <row r="9" spans="1:24" x14ac:dyDescent="0.25">
      <c r="A9" s="17" t="s">
        <v>11</v>
      </c>
      <c r="B9" s="17">
        <v>46761851</v>
      </c>
      <c r="C9" s="17">
        <v>1668</v>
      </c>
      <c r="D9" s="17">
        <v>28845254</v>
      </c>
      <c r="E9" s="17">
        <v>1344</v>
      </c>
      <c r="F9" s="17">
        <v>9959231</v>
      </c>
      <c r="G9" s="17">
        <v>238</v>
      </c>
      <c r="H9" s="17">
        <v>6639436</v>
      </c>
      <c r="I9" s="17">
        <v>80</v>
      </c>
      <c r="J9" s="17">
        <v>1317930</v>
      </c>
      <c r="K9" s="17">
        <v>6</v>
      </c>
      <c r="L9" s="9"/>
      <c r="M9" s="75">
        <f>B73/C73*1000</f>
        <v>15969367.346938776</v>
      </c>
      <c r="N9" s="76" t="s">
        <v>55</v>
      </c>
      <c r="O9" s="41"/>
      <c r="P9" s="41"/>
      <c r="Q9" s="41"/>
      <c r="R9" s="41"/>
      <c r="S9" s="41"/>
      <c r="T9" s="41"/>
      <c r="U9" s="41"/>
      <c r="V9" s="41"/>
      <c r="W9" s="41"/>
    </row>
    <row r="10" spans="1:24" x14ac:dyDescent="0.25">
      <c r="A10" s="17" t="s">
        <v>12</v>
      </c>
      <c r="B10" s="17">
        <v>16588136</v>
      </c>
      <c r="C10" s="17">
        <v>521</v>
      </c>
      <c r="D10" s="17">
        <v>10048013</v>
      </c>
      <c r="E10" s="17">
        <v>393</v>
      </c>
      <c r="F10" s="17">
        <v>4652659</v>
      </c>
      <c r="G10" s="17">
        <v>102</v>
      </c>
      <c r="H10" s="17">
        <v>1887114</v>
      </c>
      <c r="I10" s="17">
        <v>25</v>
      </c>
      <c r="J10" s="17">
        <v>350</v>
      </c>
      <c r="K10" s="17">
        <v>1</v>
      </c>
      <c r="L10" s="1"/>
      <c r="M10" s="37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4" x14ac:dyDescent="0.25">
      <c r="A11" s="17" t="s">
        <v>13</v>
      </c>
      <c r="B11" s="17">
        <v>1177197</v>
      </c>
      <c r="C11" s="17">
        <v>39</v>
      </c>
      <c r="D11" s="17">
        <v>691447</v>
      </c>
      <c r="E11" s="17">
        <v>29</v>
      </c>
      <c r="F11" s="17">
        <v>477250</v>
      </c>
      <c r="G11" s="17">
        <v>9</v>
      </c>
      <c r="H11" s="17">
        <v>0</v>
      </c>
      <c r="I11" s="17">
        <v>0</v>
      </c>
      <c r="J11" s="17">
        <v>8500</v>
      </c>
      <c r="K11" s="17">
        <v>1</v>
      </c>
      <c r="L11" s="1"/>
      <c r="M11" s="37"/>
      <c r="N11" s="41"/>
      <c r="O11" s="41"/>
      <c r="P11" s="41"/>
      <c r="Q11" s="41"/>
      <c r="R11" s="41"/>
      <c r="S11" s="41"/>
      <c r="T11" s="42"/>
      <c r="U11" s="42"/>
      <c r="V11" s="41"/>
      <c r="W11" s="41"/>
    </row>
    <row r="12" spans="1:24" x14ac:dyDescent="0.25">
      <c r="A12" s="17" t="s">
        <v>14</v>
      </c>
      <c r="B12" s="17">
        <v>7606554</v>
      </c>
      <c r="C12" s="17">
        <v>222</v>
      </c>
      <c r="D12" s="17">
        <v>3695071</v>
      </c>
      <c r="E12" s="17">
        <v>132</v>
      </c>
      <c r="F12" s="17">
        <v>3546763</v>
      </c>
      <c r="G12" s="17">
        <v>81</v>
      </c>
      <c r="H12" s="17">
        <v>278520</v>
      </c>
      <c r="I12" s="17">
        <v>6</v>
      </c>
      <c r="J12" s="17">
        <v>86200</v>
      </c>
      <c r="K12" s="17">
        <v>3</v>
      </c>
      <c r="L12" s="1"/>
      <c r="M12" s="37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4" x14ac:dyDescent="0.25">
      <c r="A13" s="17" t="s">
        <v>15</v>
      </c>
      <c r="B13" s="17">
        <v>11085846</v>
      </c>
      <c r="C13" s="17">
        <v>397</v>
      </c>
      <c r="D13" s="17">
        <v>6227668</v>
      </c>
      <c r="E13" s="17">
        <v>256</v>
      </c>
      <c r="F13" s="17">
        <v>3053795</v>
      </c>
      <c r="G13" s="17">
        <v>75</v>
      </c>
      <c r="H13" s="17">
        <v>1714293</v>
      </c>
      <c r="I13" s="17">
        <v>65</v>
      </c>
      <c r="J13" s="17">
        <v>90090</v>
      </c>
      <c r="K13" s="17">
        <v>1</v>
      </c>
      <c r="L13" s="1"/>
      <c r="M13" s="37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4" x14ac:dyDescent="0.25">
      <c r="A14" s="17" t="s">
        <v>16</v>
      </c>
      <c r="B14" s="17">
        <v>576269</v>
      </c>
      <c r="C14" s="17">
        <v>16</v>
      </c>
      <c r="D14" s="17">
        <v>39500</v>
      </c>
      <c r="E14" s="17">
        <v>2</v>
      </c>
      <c r="F14" s="17">
        <v>536769</v>
      </c>
      <c r="G14" s="17">
        <v>14</v>
      </c>
      <c r="H14" s="17">
        <v>0</v>
      </c>
      <c r="I14" s="17">
        <v>0</v>
      </c>
      <c r="J14" s="17">
        <v>0</v>
      </c>
      <c r="K14" s="17">
        <v>0</v>
      </c>
      <c r="L14" s="1"/>
      <c r="M14" s="46"/>
      <c r="N14" s="46"/>
      <c r="O14" s="41"/>
      <c r="P14" s="41"/>
      <c r="Q14" s="41"/>
      <c r="R14" s="41"/>
      <c r="S14" s="46">
        <f>+(D6+F6)/(E6+G6)*1000</f>
        <v>24185559.322033901</v>
      </c>
      <c r="T14" s="76" t="s">
        <v>9</v>
      </c>
      <c r="U14" s="42"/>
      <c r="V14" s="42"/>
      <c r="W14" s="42"/>
    </row>
    <row r="15" spans="1:24" x14ac:dyDescent="0.25">
      <c r="A15" s="17" t="s">
        <v>17</v>
      </c>
      <c r="B15" s="17">
        <v>3065084</v>
      </c>
      <c r="C15" s="17">
        <v>117</v>
      </c>
      <c r="D15" s="17">
        <v>982663</v>
      </c>
      <c r="E15" s="17">
        <v>46</v>
      </c>
      <c r="F15" s="17">
        <v>1760501</v>
      </c>
      <c r="G15" s="17">
        <v>53</v>
      </c>
      <c r="H15" s="17">
        <v>284970</v>
      </c>
      <c r="I15" s="17">
        <v>13</v>
      </c>
      <c r="J15" s="17">
        <v>36950</v>
      </c>
      <c r="K15" s="17">
        <v>5</v>
      </c>
      <c r="L15" s="1"/>
      <c r="M15" s="46"/>
      <c r="N15" s="46"/>
      <c r="O15" s="41"/>
      <c r="P15" s="41"/>
      <c r="Q15" s="41"/>
      <c r="R15" s="41"/>
      <c r="S15" s="46">
        <f>(D8+F8)/(E8+G8)*1000</f>
        <v>26873723.963963963</v>
      </c>
      <c r="T15" s="76" t="s">
        <v>10</v>
      </c>
      <c r="U15" s="41"/>
      <c r="V15" s="41"/>
      <c r="W15" s="41"/>
    </row>
    <row r="16" spans="1:24" x14ac:dyDescent="0.25">
      <c r="A16" s="17" t="s">
        <v>18</v>
      </c>
      <c r="B16" s="17">
        <v>237924</v>
      </c>
      <c r="C16" s="17">
        <v>17</v>
      </c>
      <c r="D16" s="17">
        <v>0</v>
      </c>
      <c r="E16" s="17">
        <v>0</v>
      </c>
      <c r="F16" s="17">
        <v>58000</v>
      </c>
      <c r="G16" s="17">
        <v>1</v>
      </c>
      <c r="H16" s="17">
        <v>0</v>
      </c>
      <c r="I16" s="17">
        <v>0</v>
      </c>
      <c r="J16" s="17">
        <v>179924</v>
      </c>
      <c r="K16" s="17">
        <v>16</v>
      </c>
      <c r="L16" s="1"/>
      <c r="M16" s="46"/>
      <c r="N16" s="46"/>
      <c r="O16" s="41"/>
      <c r="P16" s="42"/>
      <c r="Q16" s="42"/>
      <c r="R16" s="41"/>
      <c r="S16" s="46">
        <f>(D18+F18+D25+F25+D37+F37+D49+F49+D58+F58+D73+F73+D84+F84)/(E18+G18+E25+G25+E37+G37+E49+G49+E58+G58+E73+G73+E84+G84)*1000</f>
        <v>18155117.219078418</v>
      </c>
      <c r="T16" s="76" t="s">
        <v>107</v>
      </c>
      <c r="U16" s="42"/>
      <c r="V16" s="41"/>
      <c r="W16" s="41"/>
    </row>
    <row r="17" spans="1:23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M17" s="46"/>
      <c r="N17" s="46"/>
      <c r="O17" s="41"/>
      <c r="P17" s="43"/>
      <c r="Q17" s="43"/>
      <c r="R17" s="41"/>
      <c r="S17" s="46">
        <f>(D73+F73)/(E73+G73)*1000</f>
        <v>15546225</v>
      </c>
      <c r="T17" s="76" t="s">
        <v>55</v>
      </c>
      <c r="U17" s="43"/>
      <c r="V17" s="41"/>
      <c r="W17" s="41"/>
    </row>
    <row r="18" spans="1:23" x14ac:dyDescent="0.25">
      <c r="A18" s="2" t="s">
        <v>19</v>
      </c>
      <c r="B18" s="6">
        <v>6524225</v>
      </c>
      <c r="C18" s="6">
        <v>236</v>
      </c>
      <c r="D18" s="6">
        <v>1812371</v>
      </c>
      <c r="E18" s="6">
        <v>95</v>
      </c>
      <c r="F18" s="6">
        <v>2402260</v>
      </c>
      <c r="G18" s="6">
        <v>100</v>
      </c>
      <c r="H18" s="6">
        <v>2276894</v>
      </c>
      <c r="I18" s="6">
        <v>38</v>
      </c>
      <c r="J18" s="6">
        <v>32700</v>
      </c>
      <c r="K18" s="6">
        <v>3</v>
      </c>
      <c r="M18" s="39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x14ac:dyDescent="0.25">
      <c r="A19" s="17" t="s">
        <v>20</v>
      </c>
      <c r="B19" s="17">
        <v>4023283</v>
      </c>
      <c r="C19" s="17">
        <v>165</v>
      </c>
      <c r="D19" s="17">
        <v>1652662</v>
      </c>
      <c r="E19" s="17">
        <v>82</v>
      </c>
      <c r="F19" s="17">
        <v>1479136</v>
      </c>
      <c r="G19" s="17">
        <v>56</v>
      </c>
      <c r="H19" s="17">
        <v>875785</v>
      </c>
      <c r="I19" s="17">
        <v>25</v>
      </c>
      <c r="J19" s="17">
        <v>15700</v>
      </c>
      <c r="K19" s="17">
        <v>2</v>
      </c>
      <c r="M19" s="37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x14ac:dyDescent="0.25">
      <c r="A20" s="17" t="s">
        <v>21</v>
      </c>
      <c r="B20" s="17">
        <v>804325</v>
      </c>
      <c r="C20" s="17">
        <v>33</v>
      </c>
      <c r="D20" s="17">
        <v>80350</v>
      </c>
      <c r="E20" s="17">
        <v>6</v>
      </c>
      <c r="F20" s="17">
        <v>366516</v>
      </c>
      <c r="G20" s="17">
        <v>18</v>
      </c>
      <c r="H20" s="17">
        <v>357459</v>
      </c>
      <c r="I20" s="17">
        <v>9</v>
      </c>
      <c r="J20" s="17">
        <v>0</v>
      </c>
      <c r="K20" s="17">
        <v>0</v>
      </c>
      <c r="M20" s="37"/>
      <c r="N20" s="41"/>
      <c r="O20" s="41"/>
      <c r="P20" s="41"/>
      <c r="Q20" s="41"/>
      <c r="R20" s="41"/>
      <c r="S20" s="41"/>
      <c r="T20" s="41"/>
      <c r="U20" s="41"/>
      <c r="V20" s="42"/>
      <c r="W20" s="42"/>
    </row>
    <row r="21" spans="1:23" x14ac:dyDescent="0.25">
      <c r="A21" s="17" t="s">
        <v>22</v>
      </c>
      <c r="B21" s="17">
        <v>1335047</v>
      </c>
      <c r="C21" s="17">
        <v>20</v>
      </c>
      <c r="D21" s="17">
        <v>48159</v>
      </c>
      <c r="E21" s="17">
        <v>4</v>
      </c>
      <c r="F21" s="17">
        <v>260238</v>
      </c>
      <c r="G21" s="17">
        <v>13</v>
      </c>
      <c r="H21" s="17">
        <v>1026650</v>
      </c>
      <c r="I21" s="17">
        <v>3</v>
      </c>
      <c r="J21" s="17">
        <v>0</v>
      </c>
      <c r="K21" s="17">
        <v>0</v>
      </c>
      <c r="M21" s="37"/>
      <c r="N21" s="41"/>
      <c r="O21" s="41"/>
      <c r="P21" s="41"/>
      <c r="Q21" s="41"/>
      <c r="R21" s="41"/>
      <c r="S21" s="41"/>
      <c r="T21" s="41"/>
      <c r="U21" s="41"/>
      <c r="V21" s="42"/>
      <c r="W21" s="42"/>
    </row>
    <row r="22" spans="1:23" x14ac:dyDescent="0.25">
      <c r="A22" s="17" t="s">
        <v>23</v>
      </c>
      <c r="B22" s="17">
        <v>296866</v>
      </c>
      <c r="C22" s="17">
        <v>14</v>
      </c>
      <c r="D22" s="17">
        <v>24000</v>
      </c>
      <c r="E22" s="17">
        <v>2</v>
      </c>
      <c r="F22" s="17">
        <v>255866</v>
      </c>
      <c r="G22" s="17">
        <v>11</v>
      </c>
      <c r="H22" s="17">
        <v>17000</v>
      </c>
      <c r="I22" s="17">
        <v>1</v>
      </c>
      <c r="J22" s="17">
        <v>0</v>
      </c>
      <c r="K22" s="17">
        <v>0</v>
      </c>
      <c r="M22" s="37"/>
      <c r="N22" s="41"/>
      <c r="O22" s="41"/>
      <c r="P22" s="41"/>
      <c r="Q22" s="41"/>
      <c r="R22" s="41"/>
      <c r="S22" s="41"/>
      <c r="T22" s="41"/>
      <c r="U22" s="41"/>
      <c r="V22" s="42"/>
      <c r="W22" s="42"/>
    </row>
    <row r="23" spans="1:23" x14ac:dyDescent="0.25">
      <c r="A23" s="17" t="s">
        <v>24</v>
      </c>
      <c r="B23" s="17">
        <v>64704</v>
      </c>
      <c r="C23" s="17">
        <v>4</v>
      </c>
      <c r="D23" s="17">
        <v>7200</v>
      </c>
      <c r="E23" s="17">
        <v>1</v>
      </c>
      <c r="F23" s="17">
        <v>40504</v>
      </c>
      <c r="G23" s="17">
        <v>2</v>
      </c>
      <c r="H23" s="17">
        <v>0</v>
      </c>
      <c r="I23" s="17">
        <v>0</v>
      </c>
      <c r="J23" s="17">
        <v>17000</v>
      </c>
      <c r="K23" s="17">
        <v>1</v>
      </c>
      <c r="M23" s="37"/>
      <c r="N23" s="41"/>
      <c r="O23" s="41"/>
      <c r="P23" s="41"/>
      <c r="Q23" s="41"/>
      <c r="R23" s="41"/>
      <c r="S23" s="41"/>
      <c r="T23" s="42"/>
      <c r="U23" s="42"/>
      <c r="V23" s="41"/>
      <c r="W23" s="41"/>
    </row>
    <row r="24" spans="1:23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M24" s="37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x14ac:dyDescent="0.25">
      <c r="A25" s="2" t="s">
        <v>25</v>
      </c>
      <c r="B25" s="6">
        <v>3962631</v>
      </c>
      <c r="C25" s="6">
        <v>214</v>
      </c>
      <c r="D25" s="6">
        <v>1002630</v>
      </c>
      <c r="E25" s="6">
        <v>51</v>
      </c>
      <c r="F25" s="6">
        <v>1338915</v>
      </c>
      <c r="G25" s="6">
        <v>67</v>
      </c>
      <c r="H25" s="6">
        <v>354005</v>
      </c>
      <c r="I25" s="6">
        <v>19</v>
      </c>
      <c r="J25" s="6">
        <v>1267081</v>
      </c>
      <c r="K25" s="6">
        <v>77</v>
      </c>
      <c r="M25" s="39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x14ac:dyDescent="0.25">
      <c r="A26" s="17" t="s">
        <v>26</v>
      </c>
      <c r="B26" s="17">
        <v>1442765</v>
      </c>
      <c r="C26" s="17">
        <v>65</v>
      </c>
      <c r="D26" s="17">
        <v>728504</v>
      </c>
      <c r="E26" s="17">
        <v>34</v>
      </c>
      <c r="F26" s="17">
        <v>592361</v>
      </c>
      <c r="G26" s="17">
        <v>24</v>
      </c>
      <c r="H26" s="17">
        <v>121900</v>
      </c>
      <c r="I26" s="17">
        <v>7</v>
      </c>
      <c r="J26" s="17">
        <v>0</v>
      </c>
      <c r="K26" s="17">
        <v>0</v>
      </c>
      <c r="M26" s="37"/>
      <c r="N26" s="41"/>
      <c r="O26" s="41"/>
      <c r="P26" s="41"/>
      <c r="Q26" s="41"/>
      <c r="R26" s="41"/>
      <c r="S26" s="41"/>
      <c r="T26" s="41"/>
      <c r="U26" s="41"/>
      <c r="V26" s="42"/>
      <c r="W26" s="42"/>
    </row>
    <row r="27" spans="1:23" x14ac:dyDescent="0.25">
      <c r="A27" s="17" t="s">
        <v>27</v>
      </c>
      <c r="B27" s="17">
        <v>187801</v>
      </c>
      <c r="C27" s="17">
        <v>15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187801</v>
      </c>
      <c r="K27" s="17">
        <v>15</v>
      </c>
      <c r="M27" s="37"/>
      <c r="N27" s="41"/>
      <c r="O27" s="41"/>
      <c r="P27" s="42"/>
      <c r="Q27" s="42"/>
      <c r="R27" s="42"/>
      <c r="S27" s="42"/>
      <c r="T27" s="42"/>
      <c r="U27" s="42"/>
      <c r="V27" s="41"/>
      <c r="W27" s="41"/>
    </row>
    <row r="28" spans="1:23" x14ac:dyDescent="0.25">
      <c r="A28" s="17" t="s">
        <v>28</v>
      </c>
      <c r="B28" s="17">
        <v>214887</v>
      </c>
      <c r="C28" s="17">
        <v>25</v>
      </c>
      <c r="D28" s="17">
        <v>0</v>
      </c>
      <c r="E28" s="17">
        <v>0</v>
      </c>
      <c r="F28" s="17">
        <v>98387</v>
      </c>
      <c r="G28" s="17">
        <v>6</v>
      </c>
      <c r="H28" s="17">
        <v>0</v>
      </c>
      <c r="I28" s="17">
        <v>0</v>
      </c>
      <c r="J28" s="17">
        <v>116500</v>
      </c>
      <c r="K28" s="17">
        <v>19</v>
      </c>
      <c r="M28" s="37"/>
      <c r="N28" s="41"/>
      <c r="O28" s="41"/>
      <c r="P28" s="42"/>
      <c r="Q28" s="42"/>
      <c r="R28" s="41"/>
      <c r="S28" s="41"/>
      <c r="T28" s="42"/>
      <c r="U28" s="42"/>
      <c r="V28" s="41"/>
      <c r="W28" s="41"/>
    </row>
    <row r="29" spans="1:23" x14ac:dyDescent="0.25">
      <c r="A29" s="17" t="s">
        <v>29</v>
      </c>
      <c r="B29" s="17">
        <v>1124865</v>
      </c>
      <c r="C29" s="17">
        <v>49</v>
      </c>
      <c r="D29" s="17">
        <v>128231</v>
      </c>
      <c r="E29" s="17">
        <v>8</v>
      </c>
      <c r="F29" s="17">
        <v>205550</v>
      </c>
      <c r="G29" s="17">
        <v>10</v>
      </c>
      <c r="H29" s="17">
        <v>135600</v>
      </c>
      <c r="I29" s="17">
        <v>3</v>
      </c>
      <c r="J29" s="17">
        <v>655484</v>
      </c>
      <c r="K29" s="17">
        <v>28</v>
      </c>
      <c r="M29" s="37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x14ac:dyDescent="0.25">
      <c r="A30" s="17" t="s">
        <v>30</v>
      </c>
      <c r="B30" s="17">
        <v>135400</v>
      </c>
      <c r="C30" s="17">
        <v>7</v>
      </c>
      <c r="D30" s="17">
        <v>20000</v>
      </c>
      <c r="E30" s="17">
        <v>1</v>
      </c>
      <c r="F30" s="17">
        <v>91400</v>
      </c>
      <c r="G30" s="17">
        <v>5</v>
      </c>
      <c r="H30" s="17">
        <v>24000</v>
      </c>
      <c r="I30" s="17">
        <v>1</v>
      </c>
      <c r="J30" s="17">
        <v>0</v>
      </c>
      <c r="K30" s="17">
        <v>0</v>
      </c>
      <c r="M30" s="37"/>
      <c r="N30" s="41"/>
      <c r="O30" s="41"/>
      <c r="P30" s="41"/>
      <c r="Q30" s="41"/>
      <c r="R30" s="41"/>
      <c r="S30" s="41"/>
      <c r="T30" s="41"/>
      <c r="U30" s="41"/>
      <c r="V30" s="42"/>
      <c r="W30" s="42"/>
    </row>
    <row r="31" spans="1:23" x14ac:dyDescent="0.25">
      <c r="A31" s="17" t="s">
        <v>31</v>
      </c>
      <c r="B31" s="17">
        <v>45000</v>
      </c>
      <c r="C31" s="17">
        <v>3</v>
      </c>
      <c r="D31" s="17">
        <v>0</v>
      </c>
      <c r="E31" s="17">
        <v>0</v>
      </c>
      <c r="F31" s="17">
        <v>34000</v>
      </c>
      <c r="G31" s="17">
        <v>1</v>
      </c>
      <c r="H31" s="17">
        <v>0</v>
      </c>
      <c r="I31" s="17">
        <v>0</v>
      </c>
      <c r="J31" s="17">
        <v>11000</v>
      </c>
      <c r="K31" s="17">
        <v>2</v>
      </c>
      <c r="M31" s="37"/>
      <c r="N31" s="41"/>
      <c r="O31" s="41"/>
      <c r="P31" s="42"/>
      <c r="Q31" s="42"/>
      <c r="R31" s="41"/>
      <c r="S31" s="41"/>
      <c r="T31" s="42"/>
      <c r="U31" s="42"/>
      <c r="V31" s="41"/>
      <c r="W31" s="41"/>
    </row>
    <row r="32" spans="1:23" x14ac:dyDescent="0.25">
      <c r="A32" s="17" t="s">
        <v>32</v>
      </c>
      <c r="B32" s="17">
        <v>249038</v>
      </c>
      <c r="C32" s="17">
        <v>15</v>
      </c>
      <c r="D32" s="17">
        <v>57757</v>
      </c>
      <c r="E32" s="17">
        <v>3</v>
      </c>
      <c r="F32" s="17">
        <v>151681</v>
      </c>
      <c r="G32" s="17">
        <v>9</v>
      </c>
      <c r="H32" s="17">
        <v>14000</v>
      </c>
      <c r="I32" s="17">
        <v>2</v>
      </c>
      <c r="J32" s="17">
        <v>25600</v>
      </c>
      <c r="K32" s="17">
        <v>1</v>
      </c>
      <c r="M32" s="37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x14ac:dyDescent="0.25">
      <c r="A33" s="17" t="s">
        <v>92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</row>
    <row r="34" spans="1:23" x14ac:dyDescent="0.25">
      <c r="A34" s="17" t="s">
        <v>33</v>
      </c>
      <c r="B34" s="17">
        <v>364974</v>
      </c>
      <c r="C34" s="17">
        <v>24</v>
      </c>
      <c r="D34" s="17">
        <v>68138</v>
      </c>
      <c r="E34" s="17">
        <v>5</v>
      </c>
      <c r="F34" s="17">
        <v>115836</v>
      </c>
      <c r="G34" s="17">
        <v>7</v>
      </c>
      <c r="H34" s="17">
        <v>45000</v>
      </c>
      <c r="I34" s="17">
        <v>4</v>
      </c>
      <c r="J34" s="17">
        <v>136000</v>
      </c>
      <c r="K34" s="17">
        <v>8</v>
      </c>
      <c r="M34" s="37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x14ac:dyDescent="0.25">
      <c r="A35" s="17" t="s">
        <v>34</v>
      </c>
      <c r="B35" s="17">
        <v>197901</v>
      </c>
      <c r="C35" s="17">
        <v>11</v>
      </c>
      <c r="D35" s="17">
        <v>0</v>
      </c>
      <c r="E35" s="17">
        <v>0</v>
      </c>
      <c r="F35" s="17">
        <v>49700</v>
      </c>
      <c r="G35" s="17">
        <v>5</v>
      </c>
      <c r="H35" s="17">
        <v>13505</v>
      </c>
      <c r="I35" s="17">
        <v>2</v>
      </c>
      <c r="J35" s="17">
        <v>134696</v>
      </c>
      <c r="K35" s="17">
        <v>4</v>
      </c>
      <c r="M35" s="37"/>
      <c r="N35" s="41"/>
      <c r="O35" s="41"/>
      <c r="P35" s="42"/>
      <c r="Q35" s="42"/>
      <c r="R35" s="41"/>
      <c r="S35" s="41"/>
      <c r="T35" s="41"/>
      <c r="U35" s="41"/>
      <c r="V35" s="41"/>
      <c r="W35" s="41"/>
    </row>
    <row r="36" spans="1:23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23" x14ac:dyDescent="0.25">
      <c r="A37" s="2" t="s">
        <v>35</v>
      </c>
      <c r="B37" s="34">
        <v>1128066</v>
      </c>
      <c r="C37" s="34">
        <v>127</v>
      </c>
      <c r="D37" s="34">
        <v>419830</v>
      </c>
      <c r="E37" s="34">
        <v>52</v>
      </c>
      <c r="F37" s="34">
        <v>556035</v>
      </c>
      <c r="G37" s="34">
        <v>48</v>
      </c>
      <c r="H37" s="34">
        <v>105250</v>
      </c>
      <c r="I37" s="34">
        <v>16</v>
      </c>
      <c r="J37" s="34">
        <v>46951</v>
      </c>
      <c r="K37" s="34">
        <v>11</v>
      </c>
      <c r="M37" s="39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x14ac:dyDescent="0.25">
      <c r="A38" s="17" t="s">
        <v>36</v>
      </c>
      <c r="B38" s="17">
        <v>112465</v>
      </c>
      <c r="C38" s="17">
        <v>16</v>
      </c>
      <c r="D38" s="17">
        <v>51737</v>
      </c>
      <c r="E38" s="17">
        <v>8</v>
      </c>
      <c r="F38" s="17">
        <v>54228</v>
      </c>
      <c r="G38" s="17">
        <v>7</v>
      </c>
      <c r="H38" s="17">
        <v>6500</v>
      </c>
      <c r="I38" s="17">
        <v>1</v>
      </c>
      <c r="J38" s="17">
        <v>0</v>
      </c>
      <c r="K38" s="17">
        <v>0</v>
      </c>
      <c r="M38" s="37"/>
      <c r="N38" s="41"/>
      <c r="O38" s="41"/>
      <c r="P38" s="41"/>
      <c r="Q38" s="41"/>
      <c r="R38" s="41"/>
      <c r="S38" s="41"/>
      <c r="T38" s="41"/>
      <c r="U38" s="41"/>
      <c r="V38" s="42"/>
      <c r="W38" s="42"/>
    </row>
    <row r="39" spans="1:23" x14ac:dyDescent="0.25">
      <c r="A39" s="17" t="s">
        <v>37</v>
      </c>
      <c r="B39" s="17">
        <v>739570</v>
      </c>
      <c r="C39" s="17">
        <v>70</v>
      </c>
      <c r="D39" s="17">
        <v>320261</v>
      </c>
      <c r="E39" s="17">
        <v>33</v>
      </c>
      <c r="F39" s="17">
        <v>358359</v>
      </c>
      <c r="G39" s="17">
        <v>26</v>
      </c>
      <c r="H39" s="17">
        <v>54250</v>
      </c>
      <c r="I39" s="17">
        <v>8</v>
      </c>
      <c r="J39" s="17">
        <v>6700</v>
      </c>
      <c r="K39" s="17">
        <v>3</v>
      </c>
      <c r="M39" s="37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x14ac:dyDescent="0.25">
      <c r="A40" s="17" t="s">
        <v>38</v>
      </c>
      <c r="B40" s="17">
        <v>25608</v>
      </c>
      <c r="C40" s="17">
        <v>4</v>
      </c>
      <c r="D40" s="17">
        <v>0</v>
      </c>
      <c r="E40" s="17">
        <v>0</v>
      </c>
      <c r="F40" s="17">
        <v>17500</v>
      </c>
      <c r="G40" s="17">
        <v>1</v>
      </c>
      <c r="H40" s="17">
        <v>500</v>
      </c>
      <c r="I40" s="17">
        <v>1</v>
      </c>
      <c r="J40" s="17">
        <v>7608</v>
      </c>
      <c r="K40" s="17">
        <v>2</v>
      </c>
      <c r="M40" s="37"/>
      <c r="N40" s="41"/>
      <c r="O40" s="41"/>
      <c r="P40" s="42"/>
      <c r="Q40" s="42"/>
      <c r="R40" s="41"/>
      <c r="S40" s="41"/>
      <c r="T40" s="41"/>
      <c r="U40" s="41"/>
      <c r="V40" s="41"/>
      <c r="W40" s="41"/>
    </row>
    <row r="41" spans="1:23" x14ac:dyDescent="0.25">
      <c r="A41" s="17" t="s">
        <v>39</v>
      </c>
      <c r="B41" s="17">
        <v>8700</v>
      </c>
      <c r="C41" s="17">
        <v>2</v>
      </c>
      <c r="D41" s="17">
        <v>3700</v>
      </c>
      <c r="E41" s="17">
        <v>1</v>
      </c>
      <c r="F41" s="17">
        <v>0</v>
      </c>
      <c r="G41" s="17">
        <v>0</v>
      </c>
      <c r="H41" s="17">
        <v>5000</v>
      </c>
      <c r="I41" s="17">
        <v>1</v>
      </c>
      <c r="J41" s="17">
        <v>0</v>
      </c>
      <c r="K41" s="17">
        <v>0</v>
      </c>
      <c r="M41" s="37"/>
      <c r="N41" s="41"/>
      <c r="O41" s="41"/>
      <c r="P41" s="41"/>
      <c r="Q41" s="41"/>
      <c r="R41" s="42"/>
      <c r="S41" s="42"/>
      <c r="T41" s="41"/>
      <c r="U41" s="41"/>
      <c r="V41" s="41"/>
      <c r="W41" s="41"/>
    </row>
    <row r="42" spans="1:23" x14ac:dyDescent="0.25">
      <c r="A42" s="17" t="s">
        <v>40</v>
      </c>
      <c r="B42" s="17">
        <v>95536</v>
      </c>
      <c r="C42" s="17">
        <v>16</v>
      </c>
      <c r="D42" s="17">
        <v>33312</v>
      </c>
      <c r="E42" s="17">
        <v>7</v>
      </c>
      <c r="F42" s="17">
        <v>56247</v>
      </c>
      <c r="G42" s="17">
        <v>6</v>
      </c>
      <c r="H42" s="17">
        <v>5750</v>
      </c>
      <c r="I42" s="17">
        <v>2</v>
      </c>
      <c r="J42" s="17">
        <v>227</v>
      </c>
      <c r="K42" s="17">
        <v>1</v>
      </c>
      <c r="M42" s="37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x14ac:dyDescent="0.25">
      <c r="A43" s="17" t="s">
        <v>41</v>
      </c>
      <c r="B43" s="17">
        <v>40486</v>
      </c>
      <c r="C43" s="17">
        <v>8</v>
      </c>
      <c r="D43" s="17">
        <v>820</v>
      </c>
      <c r="E43" s="17">
        <v>2</v>
      </c>
      <c r="F43" s="17">
        <v>15500</v>
      </c>
      <c r="G43" s="17">
        <v>2</v>
      </c>
      <c r="H43" s="17">
        <v>18250</v>
      </c>
      <c r="I43" s="17">
        <v>2</v>
      </c>
      <c r="J43" s="17">
        <v>5916</v>
      </c>
      <c r="K43" s="17">
        <v>2</v>
      </c>
      <c r="M43" s="37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1:23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</row>
    <row r="45" spans="1:23" x14ac:dyDescent="0.25">
      <c r="A45" s="17" t="s">
        <v>86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</row>
    <row r="46" spans="1:23" x14ac:dyDescent="0.25">
      <c r="A46" s="17" t="s">
        <v>87</v>
      </c>
      <c r="B46" s="17">
        <v>7000</v>
      </c>
      <c r="C46" s="17">
        <v>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7000</v>
      </c>
      <c r="K46" s="17">
        <v>1</v>
      </c>
      <c r="M46" s="37"/>
      <c r="N46" s="41"/>
      <c r="O46" s="41"/>
      <c r="P46" s="42"/>
      <c r="Q46" s="42"/>
      <c r="R46" s="42"/>
      <c r="S46" s="42"/>
      <c r="T46" s="42"/>
      <c r="U46" s="42"/>
      <c r="V46" s="41"/>
      <c r="W46" s="41"/>
    </row>
    <row r="47" spans="1:23" x14ac:dyDescent="0.25">
      <c r="A47" s="17" t="s">
        <v>42</v>
      </c>
      <c r="B47" s="17">
        <v>98701</v>
      </c>
      <c r="C47" s="17">
        <v>10</v>
      </c>
      <c r="D47" s="17">
        <v>10000</v>
      </c>
      <c r="E47" s="17">
        <v>1</v>
      </c>
      <c r="F47" s="17">
        <v>54201</v>
      </c>
      <c r="G47" s="17">
        <v>6</v>
      </c>
      <c r="H47" s="17">
        <v>15000</v>
      </c>
      <c r="I47" s="17">
        <v>1</v>
      </c>
      <c r="J47" s="17">
        <v>19500</v>
      </c>
      <c r="K47" s="17">
        <v>2</v>
      </c>
      <c r="M47" s="37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1:23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23" x14ac:dyDescent="0.25">
      <c r="A49" s="2" t="s">
        <v>43</v>
      </c>
      <c r="B49" s="34">
        <v>1409267</v>
      </c>
      <c r="C49" s="34">
        <v>79</v>
      </c>
      <c r="D49" s="34">
        <v>261335</v>
      </c>
      <c r="E49" s="34">
        <v>22</v>
      </c>
      <c r="F49" s="34">
        <v>725733</v>
      </c>
      <c r="G49" s="34">
        <v>38</v>
      </c>
      <c r="H49" s="34">
        <v>149700</v>
      </c>
      <c r="I49" s="34">
        <v>6</v>
      </c>
      <c r="J49" s="34">
        <v>272499</v>
      </c>
      <c r="K49" s="34">
        <v>13</v>
      </c>
      <c r="M49" s="39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1:23" x14ac:dyDescent="0.25">
      <c r="A50" s="17" t="s">
        <v>44</v>
      </c>
      <c r="B50" s="17">
        <v>961968</v>
      </c>
      <c r="C50" s="17">
        <v>58</v>
      </c>
      <c r="D50" s="17">
        <v>261335</v>
      </c>
      <c r="E50" s="17">
        <v>22</v>
      </c>
      <c r="F50" s="17">
        <v>550833</v>
      </c>
      <c r="G50" s="17">
        <v>27</v>
      </c>
      <c r="H50" s="17">
        <v>59000</v>
      </c>
      <c r="I50" s="17">
        <v>3</v>
      </c>
      <c r="J50" s="17">
        <v>90800</v>
      </c>
      <c r="K50" s="17">
        <v>6</v>
      </c>
      <c r="M50" s="37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1:23" x14ac:dyDescent="0.25">
      <c r="A51" s="17" t="s">
        <v>45</v>
      </c>
      <c r="B51" s="17">
        <v>166649</v>
      </c>
      <c r="C51" s="17">
        <v>7</v>
      </c>
      <c r="D51" s="17">
        <v>0</v>
      </c>
      <c r="E51" s="17">
        <v>0</v>
      </c>
      <c r="F51" s="17">
        <v>74700</v>
      </c>
      <c r="G51" s="17">
        <v>4</v>
      </c>
      <c r="H51" s="17">
        <v>6700</v>
      </c>
      <c r="I51" s="17">
        <v>1</v>
      </c>
      <c r="J51" s="17">
        <v>85249</v>
      </c>
      <c r="K51" s="17">
        <v>2</v>
      </c>
      <c r="M51" s="37"/>
      <c r="N51" s="41"/>
      <c r="O51" s="41"/>
      <c r="P51" s="42"/>
      <c r="Q51" s="42"/>
      <c r="R51" s="41"/>
      <c r="S51" s="41"/>
      <c r="T51" s="41"/>
      <c r="U51" s="41"/>
      <c r="V51" s="41"/>
      <c r="W51" s="41"/>
    </row>
    <row r="52" spans="1:23" x14ac:dyDescent="0.25">
      <c r="A52" s="17" t="s">
        <v>46</v>
      </c>
      <c r="B52" s="17">
        <v>184700</v>
      </c>
      <c r="C52" s="17">
        <v>10</v>
      </c>
      <c r="D52" s="17">
        <v>0</v>
      </c>
      <c r="E52" s="17">
        <v>0</v>
      </c>
      <c r="F52" s="17">
        <v>100200</v>
      </c>
      <c r="G52" s="17">
        <v>7</v>
      </c>
      <c r="H52" s="17">
        <v>84000</v>
      </c>
      <c r="I52" s="17">
        <v>2</v>
      </c>
      <c r="J52" s="17">
        <v>500</v>
      </c>
      <c r="K52" s="17">
        <v>1</v>
      </c>
      <c r="M52" s="37"/>
      <c r="N52" s="41"/>
      <c r="O52" s="41"/>
      <c r="P52" s="42"/>
      <c r="Q52" s="42"/>
      <c r="R52" s="41"/>
      <c r="S52" s="41"/>
      <c r="T52" s="41"/>
      <c r="U52" s="41"/>
      <c r="V52" s="41"/>
      <c r="W52" s="41"/>
    </row>
    <row r="53" spans="1:23" x14ac:dyDescent="0.25">
      <c r="A53" s="17" t="s">
        <v>47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W53" s="41"/>
    </row>
    <row r="54" spans="1:23" x14ac:dyDescent="0.25">
      <c r="A54" s="17" t="s">
        <v>88</v>
      </c>
      <c r="B54" s="17">
        <v>6000</v>
      </c>
      <c r="C54" s="17">
        <v>1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6000</v>
      </c>
      <c r="K54" s="17">
        <v>1</v>
      </c>
      <c r="M54" s="37"/>
      <c r="N54" s="41"/>
      <c r="O54" s="41"/>
      <c r="P54" s="42"/>
      <c r="Q54" s="42"/>
      <c r="R54" s="42"/>
      <c r="S54" s="42"/>
      <c r="T54" s="42"/>
      <c r="U54" s="42"/>
      <c r="V54" s="41"/>
      <c r="W54" s="41"/>
    </row>
    <row r="55" spans="1:23" x14ac:dyDescent="0.25">
      <c r="A55" s="17" t="s">
        <v>48</v>
      </c>
      <c r="B55" s="17">
        <v>26950</v>
      </c>
      <c r="C55" s="17">
        <v>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26950</v>
      </c>
      <c r="K55" s="17">
        <v>1</v>
      </c>
      <c r="M55" s="37"/>
      <c r="N55" s="41"/>
      <c r="O55" s="41"/>
      <c r="P55" s="42"/>
      <c r="Q55" s="42"/>
      <c r="R55" s="42"/>
      <c r="S55" s="42"/>
      <c r="T55" s="42"/>
      <c r="U55" s="42"/>
      <c r="V55" s="41"/>
      <c r="W55" s="41"/>
    </row>
    <row r="56" spans="1:23" x14ac:dyDescent="0.25">
      <c r="A56" s="17" t="s">
        <v>91</v>
      </c>
      <c r="B56" s="17">
        <v>63000</v>
      </c>
      <c r="C56" s="17">
        <v>2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63000</v>
      </c>
      <c r="K56" s="17">
        <v>2</v>
      </c>
      <c r="M56" s="37"/>
      <c r="N56" s="41"/>
      <c r="O56" s="41"/>
      <c r="P56" s="42"/>
      <c r="Q56" s="42"/>
      <c r="R56" s="42"/>
      <c r="S56" s="42"/>
      <c r="T56" s="42"/>
      <c r="U56" s="42"/>
      <c r="V56" s="41"/>
      <c r="W56" s="41"/>
    </row>
    <row r="58" spans="1:23" x14ac:dyDescent="0.25">
      <c r="A58" s="64" t="s">
        <v>106</v>
      </c>
      <c r="B58" s="34">
        <v>8237337</v>
      </c>
      <c r="C58" s="34">
        <v>430</v>
      </c>
      <c r="D58" s="34">
        <v>2863326</v>
      </c>
      <c r="E58" s="34">
        <v>181</v>
      </c>
      <c r="F58" s="34">
        <v>4086094</v>
      </c>
      <c r="G58" s="34">
        <v>180</v>
      </c>
      <c r="H58" s="34">
        <v>925665</v>
      </c>
      <c r="I58" s="34">
        <v>39</v>
      </c>
      <c r="J58" s="34">
        <v>362252</v>
      </c>
      <c r="K58" s="34">
        <v>30</v>
      </c>
      <c r="M58" s="39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x14ac:dyDescent="0.25">
      <c r="A59" s="17" t="s">
        <v>49</v>
      </c>
      <c r="B59" s="17">
        <v>6551657</v>
      </c>
      <c r="C59" s="17">
        <v>298</v>
      </c>
      <c r="D59" s="17">
        <v>2666255</v>
      </c>
      <c r="E59" s="17">
        <v>161</v>
      </c>
      <c r="F59" s="17">
        <v>2989069</v>
      </c>
      <c r="G59" s="17">
        <v>108</v>
      </c>
      <c r="H59" s="17">
        <v>827163</v>
      </c>
      <c r="I59" s="17">
        <v>24</v>
      </c>
      <c r="J59" s="17">
        <v>69170</v>
      </c>
      <c r="K59" s="17">
        <v>5</v>
      </c>
      <c r="M59" s="37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1:23" x14ac:dyDescent="0.25">
      <c r="A60" s="17" t="s">
        <v>50</v>
      </c>
      <c r="B60" s="17">
        <v>593434</v>
      </c>
      <c r="C60" s="17">
        <v>41</v>
      </c>
      <c r="D60" s="17">
        <v>99479</v>
      </c>
      <c r="E60" s="17">
        <v>9</v>
      </c>
      <c r="F60" s="17">
        <v>465175</v>
      </c>
      <c r="G60" s="17">
        <v>25</v>
      </c>
      <c r="H60" s="17">
        <v>12030</v>
      </c>
      <c r="I60" s="17">
        <v>4</v>
      </c>
      <c r="J60" s="17">
        <v>16750</v>
      </c>
      <c r="K60" s="17">
        <v>3</v>
      </c>
      <c r="M60" s="37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3" x14ac:dyDescent="0.25">
      <c r="A61" s="17" t="s">
        <v>51</v>
      </c>
      <c r="B61" s="17">
        <v>187864</v>
      </c>
      <c r="C61" s="17">
        <v>23</v>
      </c>
      <c r="D61" s="17">
        <v>34750</v>
      </c>
      <c r="E61" s="17">
        <v>6</v>
      </c>
      <c r="F61" s="17">
        <v>96300</v>
      </c>
      <c r="G61" s="17">
        <v>8</v>
      </c>
      <c r="H61" s="17">
        <v>55714</v>
      </c>
      <c r="I61" s="17">
        <v>7</v>
      </c>
      <c r="J61" s="17">
        <v>1100</v>
      </c>
      <c r="K61" s="17">
        <v>2</v>
      </c>
      <c r="M61" s="37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1:23" x14ac:dyDescent="0.25">
      <c r="A62" s="17" t="s">
        <v>52</v>
      </c>
      <c r="B62" s="17">
        <v>380783</v>
      </c>
      <c r="C62" s="17">
        <v>26</v>
      </c>
      <c r="D62" s="17">
        <v>27742</v>
      </c>
      <c r="E62" s="17">
        <v>3</v>
      </c>
      <c r="F62" s="17">
        <v>287995</v>
      </c>
      <c r="G62" s="17">
        <v>17</v>
      </c>
      <c r="H62" s="17">
        <v>30758</v>
      </c>
      <c r="I62" s="17">
        <v>4</v>
      </c>
      <c r="J62" s="17">
        <v>34288</v>
      </c>
      <c r="K62" s="17">
        <v>2</v>
      </c>
      <c r="M62" s="37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1:23" x14ac:dyDescent="0.25">
      <c r="A63" s="17" t="s">
        <v>53</v>
      </c>
      <c r="B63" s="17">
        <v>96550</v>
      </c>
      <c r="C63" s="17">
        <v>4</v>
      </c>
      <c r="D63" s="17">
        <v>0</v>
      </c>
      <c r="E63" s="17">
        <v>0</v>
      </c>
      <c r="F63" s="17">
        <v>55300</v>
      </c>
      <c r="G63" s="17">
        <v>2</v>
      </c>
      <c r="H63" s="17">
        <v>0</v>
      </c>
      <c r="I63" s="17">
        <v>0</v>
      </c>
      <c r="J63" s="17">
        <v>41250</v>
      </c>
      <c r="K63" s="17">
        <v>2</v>
      </c>
      <c r="M63" s="37"/>
      <c r="N63" s="41"/>
      <c r="O63" s="41"/>
      <c r="P63" s="42"/>
      <c r="Q63" s="42"/>
      <c r="R63" s="41"/>
      <c r="S63" s="41"/>
      <c r="T63" s="42"/>
      <c r="U63" s="42"/>
      <c r="V63" s="41"/>
      <c r="W63" s="41"/>
    </row>
    <row r="64" spans="1:23" x14ac:dyDescent="0.25">
      <c r="A64" s="17" t="s">
        <v>93</v>
      </c>
      <c r="B64" s="17">
        <v>91394</v>
      </c>
      <c r="C64" s="17">
        <v>4</v>
      </c>
      <c r="D64" s="17">
        <v>30100</v>
      </c>
      <c r="E64" s="17">
        <v>1</v>
      </c>
      <c r="F64" s="17">
        <v>55100</v>
      </c>
      <c r="G64" s="17">
        <v>2</v>
      </c>
      <c r="H64" s="17">
        <v>0</v>
      </c>
      <c r="I64" s="17">
        <v>0</v>
      </c>
      <c r="J64" s="17">
        <v>6194</v>
      </c>
      <c r="K64" s="17">
        <v>1</v>
      </c>
      <c r="M64" s="37"/>
      <c r="N64" s="41"/>
      <c r="O64" s="41"/>
      <c r="P64" s="41"/>
      <c r="Q64" s="41"/>
      <c r="R64" s="41"/>
      <c r="S64" s="41"/>
      <c r="T64" s="42"/>
      <c r="U64" s="42"/>
      <c r="V64" s="41"/>
      <c r="W64" s="41"/>
    </row>
    <row r="65" spans="1:23" x14ac:dyDescent="0.25">
      <c r="A65" s="17" t="s">
        <v>54</v>
      </c>
      <c r="B65" s="17">
        <v>153780</v>
      </c>
      <c r="C65" s="17">
        <v>9</v>
      </c>
      <c r="D65" s="17">
        <v>0</v>
      </c>
      <c r="E65" s="17">
        <v>0</v>
      </c>
      <c r="F65" s="17">
        <v>28680</v>
      </c>
      <c r="G65" s="17">
        <v>2</v>
      </c>
      <c r="H65" s="17">
        <v>0</v>
      </c>
      <c r="I65" s="17">
        <v>0</v>
      </c>
      <c r="J65" s="17">
        <v>125100</v>
      </c>
      <c r="K65" s="17">
        <v>7</v>
      </c>
      <c r="M65" s="37"/>
      <c r="N65" s="41"/>
      <c r="O65" s="41"/>
      <c r="P65" s="42"/>
      <c r="Q65" s="42"/>
      <c r="R65" s="41"/>
      <c r="S65" s="41"/>
      <c r="T65" s="42"/>
      <c r="U65" s="42"/>
      <c r="V65" s="41"/>
      <c r="W65" s="41"/>
    </row>
    <row r="66" spans="1:23" x14ac:dyDescent="0.25">
      <c r="A66" s="17" t="s">
        <v>56</v>
      </c>
      <c r="B66" s="17">
        <v>19450</v>
      </c>
      <c r="C66" s="17">
        <v>4</v>
      </c>
      <c r="D66" s="17">
        <v>0</v>
      </c>
      <c r="E66" s="17">
        <v>0</v>
      </c>
      <c r="F66" s="17">
        <v>12950</v>
      </c>
      <c r="G66" s="17">
        <v>2</v>
      </c>
      <c r="H66" s="17">
        <v>0</v>
      </c>
      <c r="I66" s="17">
        <v>0</v>
      </c>
      <c r="J66" s="17">
        <v>6500</v>
      </c>
      <c r="K66" s="17">
        <v>2</v>
      </c>
      <c r="M66" s="37"/>
      <c r="N66" s="41"/>
      <c r="O66" s="41"/>
      <c r="P66" s="42"/>
      <c r="Q66" s="42"/>
      <c r="R66" s="41"/>
      <c r="S66" s="41"/>
      <c r="T66" s="42"/>
      <c r="U66" s="42"/>
      <c r="V66" s="41"/>
      <c r="W66" s="41"/>
    </row>
    <row r="67" spans="1:23" x14ac:dyDescent="0.25">
      <c r="A67" s="17" t="s">
        <v>57</v>
      </c>
      <c r="B67" s="17">
        <v>19800</v>
      </c>
      <c r="C67" s="17">
        <v>2</v>
      </c>
      <c r="D67" s="17">
        <v>0</v>
      </c>
      <c r="E67" s="17">
        <v>0</v>
      </c>
      <c r="F67" s="17">
        <v>19800</v>
      </c>
      <c r="G67" s="17">
        <v>2</v>
      </c>
      <c r="H67" s="17">
        <v>0</v>
      </c>
      <c r="I67" s="17">
        <v>0</v>
      </c>
      <c r="J67" s="17">
        <v>0</v>
      </c>
      <c r="K67" s="17">
        <v>0</v>
      </c>
      <c r="M67" s="37"/>
      <c r="N67" s="41"/>
      <c r="O67" s="41"/>
      <c r="P67" s="42"/>
      <c r="Q67" s="42"/>
      <c r="R67" s="41"/>
      <c r="S67" s="41"/>
      <c r="T67" s="42"/>
      <c r="U67" s="42"/>
      <c r="V67" s="42"/>
      <c r="W67" s="42"/>
    </row>
    <row r="68" spans="1:23" x14ac:dyDescent="0.25">
      <c r="A68" s="17" t="s">
        <v>58</v>
      </c>
      <c r="B68" s="17">
        <v>8000</v>
      </c>
      <c r="C68" s="17">
        <v>1</v>
      </c>
      <c r="D68" s="17">
        <v>0</v>
      </c>
      <c r="E68" s="17">
        <v>0</v>
      </c>
      <c r="F68" s="17">
        <v>8000</v>
      </c>
      <c r="G68" s="17">
        <v>1</v>
      </c>
      <c r="H68" s="17">
        <v>0</v>
      </c>
      <c r="I68" s="17">
        <v>0</v>
      </c>
      <c r="J68" s="17">
        <v>0</v>
      </c>
      <c r="K68" s="17">
        <v>0</v>
      </c>
      <c r="M68" s="37"/>
      <c r="N68" s="41"/>
      <c r="O68" s="41"/>
      <c r="P68" s="42"/>
      <c r="Q68" s="42"/>
      <c r="R68" s="41"/>
      <c r="S68" s="41"/>
      <c r="T68" s="42"/>
      <c r="U68" s="42"/>
      <c r="V68" s="42"/>
      <c r="W68" s="42"/>
    </row>
    <row r="69" spans="1:23" x14ac:dyDescent="0.25">
      <c r="A69" s="17" t="s">
        <v>59</v>
      </c>
      <c r="B69" s="17">
        <v>95600</v>
      </c>
      <c r="C69" s="17">
        <v>9</v>
      </c>
      <c r="D69" s="17">
        <v>0</v>
      </c>
      <c r="E69" s="17">
        <v>0</v>
      </c>
      <c r="F69" s="17">
        <v>33700</v>
      </c>
      <c r="G69" s="17">
        <v>3</v>
      </c>
      <c r="H69" s="17">
        <v>0</v>
      </c>
      <c r="I69" s="17">
        <v>0</v>
      </c>
      <c r="J69" s="17">
        <v>61900</v>
      </c>
      <c r="K69" s="17">
        <v>6</v>
      </c>
      <c r="M69" s="37"/>
      <c r="N69" s="41"/>
      <c r="O69" s="41"/>
      <c r="P69" s="42"/>
      <c r="Q69" s="42"/>
      <c r="R69" s="41"/>
      <c r="S69" s="41"/>
      <c r="T69" s="42"/>
      <c r="U69" s="42"/>
      <c r="V69" s="41"/>
      <c r="W69" s="41"/>
    </row>
    <row r="70" spans="1:23" x14ac:dyDescent="0.25">
      <c r="A70" s="17" t="s">
        <v>90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23" x14ac:dyDescent="0.25">
      <c r="A71" s="17" t="s">
        <v>60</v>
      </c>
      <c r="B71" s="17">
        <v>39025</v>
      </c>
      <c r="C71" s="17">
        <v>9</v>
      </c>
      <c r="D71" s="17">
        <v>5000</v>
      </c>
      <c r="E71" s="17">
        <v>1</v>
      </c>
      <c r="F71" s="17">
        <v>34025</v>
      </c>
      <c r="G71" s="17">
        <v>8</v>
      </c>
      <c r="H71" s="17">
        <v>0</v>
      </c>
      <c r="I71" s="17">
        <v>0</v>
      </c>
      <c r="J71" s="17">
        <v>0</v>
      </c>
      <c r="K71" s="17">
        <v>0</v>
      </c>
      <c r="M71" s="37"/>
      <c r="N71" s="41"/>
      <c r="O71" s="41"/>
      <c r="P71" s="41"/>
      <c r="Q71" s="41"/>
      <c r="R71" s="41"/>
      <c r="S71" s="41"/>
      <c r="T71" s="42"/>
      <c r="U71" s="42"/>
      <c r="V71" s="42"/>
      <c r="W71" s="42"/>
    </row>
    <row r="73" spans="1:23" x14ac:dyDescent="0.25">
      <c r="A73" s="64" t="s">
        <v>55</v>
      </c>
      <c r="B73" s="34">
        <v>3129996</v>
      </c>
      <c r="C73" s="34">
        <v>196</v>
      </c>
      <c r="D73" s="34">
        <v>980135</v>
      </c>
      <c r="E73" s="34">
        <v>66</v>
      </c>
      <c r="F73" s="34">
        <v>1507261</v>
      </c>
      <c r="G73" s="34">
        <v>94</v>
      </c>
      <c r="H73" s="34">
        <v>541090</v>
      </c>
      <c r="I73" s="34">
        <v>28</v>
      </c>
      <c r="J73" s="34">
        <v>101510</v>
      </c>
      <c r="K73" s="34">
        <v>8</v>
      </c>
      <c r="M73" s="39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1:23" x14ac:dyDescent="0.25">
      <c r="A74" s="17" t="s">
        <v>61</v>
      </c>
      <c r="B74" s="17">
        <v>86550</v>
      </c>
      <c r="C74" s="17">
        <v>9</v>
      </c>
      <c r="D74" s="17">
        <v>12100</v>
      </c>
      <c r="E74" s="17">
        <v>1</v>
      </c>
      <c r="F74" s="17">
        <v>40950</v>
      </c>
      <c r="G74" s="17">
        <v>5</v>
      </c>
      <c r="H74" s="17">
        <v>33500</v>
      </c>
      <c r="I74" s="17">
        <v>3</v>
      </c>
      <c r="J74" s="17">
        <v>0</v>
      </c>
      <c r="K74" s="17">
        <v>0</v>
      </c>
      <c r="M74" s="37"/>
      <c r="N74" s="41"/>
      <c r="O74" s="41"/>
      <c r="P74" s="41"/>
      <c r="Q74" s="41"/>
      <c r="R74" s="41"/>
      <c r="S74" s="41"/>
      <c r="T74" s="41"/>
      <c r="U74" s="41"/>
      <c r="V74" s="42"/>
      <c r="W74" s="42"/>
    </row>
    <row r="75" spans="1:23" x14ac:dyDescent="0.25">
      <c r="A75" s="17" t="s">
        <v>62</v>
      </c>
      <c r="B75" s="17">
        <v>1013662</v>
      </c>
      <c r="C75" s="17">
        <v>56</v>
      </c>
      <c r="D75" s="17">
        <v>189939</v>
      </c>
      <c r="E75" s="17">
        <v>15</v>
      </c>
      <c r="F75" s="17">
        <v>546653</v>
      </c>
      <c r="G75" s="17">
        <v>32</v>
      </c>
      <c r="H75" s="17">
        <v>277070</v>
      </c>
      <c r="I75" s="17">
        <v>9</v>
      </c>
      <c r="J75" s="17">
        <v>0</v>
      </c>
      <c r="K75" s="17">
        <v>0</v>
      </c>
      <c r="M75" s="37"/>
      <c r="N75" s="41"/>
      <c r="O75" s="41"/>
      <c r="P75" s="41"/>
      <c r="Q75" s="41"/>
      <c r="R75" s="41"/>
      <c r="S75" s="41"/>
      <c r="T75" s="41"/>
      <c r="U75" s="41"/>
      <c r="V75" s="42"/>
      <c r="W75" s="42"/>
    </row>
    <row r="76" spans="1:23" x14ac:dyDescent="0.25">
      <c r="A76" s="17" t="s">
        <v>63</v>
      </c>
      <c r="B76" s="17">
        <v>65198</v>
      </c>
      <c r="C76" s="17">
        <v>11</v>
      </c>
      <c r="D76" s="17">
        <v>10500</v>
      </c>
      <c r="E76" s="17">
        <v>2</v>
      </c>
      <c r="F76" s="17">
        <v>53398</v>
      </c>
      <c r="G76" s="17">
        <v>7</v>
      </c>
      <c r="H76" s="17">
        <v>1300</v>
      </c>
      <c r="I76" s="17">
        <v>2</v>
      </c>
      <c r="J76" s="17">
        <v>0</v>
      </c>
      <c r="K76" s="17">
        <v>0</v>
      </c>
      <c r="M76" s="37"/>
      <c r="N76" s="41"/>
      <c r="O76" s="41"/>
      <c r="P76" s="41"/>
      <c r="Q76" s="41"/>
      <c r="R76" s="41"/>
      <c r="S76" s="41"/>
      <c r="T76" s="41"/>
      <c r="U76" s="41"/>
      <c r="V76" s="42"/>
      <c r="W76" s="42"/>
    </row>
    <row r="77" spans="1:23" x14ac:dyDescent="0.25">
      <c r="A77" s="17" t="s">
        <v>64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</row>
    <row r="78" spans="1:23" x14ac:dyDescent="0.25">
      <c r="A78" s="17" t="s">
        <v>65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</row>
    <row r="79" spans="1:23" x14ac:dyDescent="0.25">
      <c r="A79" s="17" t="s">
        <v>66</v>
      </c>
      <c r="B79" s="17">
        <v>71448</v>
      </c>
      <c r="C79" s="17">
        <v>4</v>
      </c>
      <c r="D79" s="17">
        <v>2600</v>
      </c>
      <c r="E79" s="17">
        <v>1</v>
      </c>
      <c r="F79" s="17">
        <v>14848</v>
      </c>
      <c r="G79" s="17">
        <v>2</v>
      </c>
      <c r="H79" s="17">
        <v>0</v>
      </c>
      <c r="I79" s="17">
        <v>0</v>
      </c>
      <c r="J79" s="17">
        <v>54000</v>
      </c>
      <c r="K79" s="17">
        <v>1</v>
      </c>
      <c r="M79" s="37"/>
      <c r="N79" s="41"/>
      <c r="O79" s="41"/>
      <c r="P79" s="41"/>
      <c r="Q79" s="41"/>
      <c r="R79" s="41"/>
      <c r="S79" s="41"/>
      <c r="T79" s="42"/>
      <c r="U79" s="42"/>
      <c r="V79" s="41"/>
      <c r="W79" s="41"/>
    </row>
    <row r="80" spans="1:23" x14ac:dyDescent="0.25">
      <c r="A80" s="17" t="s">
        <v>67</v>
      </c>
      <c r="B80" s="17">
        <v>48150</v>
      </c>
      <c r="C80" s="17">
        <v>6</v>
      </c>
      <c r="D80" s="17">
        <v>0</v>
      </c>
      <c r="E80" s="17">
        <v>0</v>
      </c>
      <c r="F80" s="17">
        <v>20150</v>
      </c>
      <c r="G80" s="17">
        <v>3</v>
      </c>
      <c r="H80" s="17">
        <v>15250</v>
      </c>
      <c r="I80" s="17">
        <v>2</v>
      </c>
      <c r="J80" s="17">
        <v>12750</v>
      </c>
      <c r="K80" s="17">
        <v>1</v>
      </c>
      <c r="M80" s="37"/>
      <c r="N80" s="41"/>
      <c r="O80" s="41"/>
      <c r="P80" s="42"/>
      <c r="Q80" s="42"/>
      <c r="R80" s="41"/>
      <c r="S80" s="41"/>
      <c r="T80" s="41"/>
      <c r="U80" s="41"/>
      <c r="V80" s="41"/>
      <c r="W80" s="41"/>
    </row>
    <row r="81" spans="1:23" x14ac:dyDescent="0.25">
      <c r="A81" s="17" t="s">
        <v>68</v>
      </c>
      <c r="B81" s="17">
        <v>1324980</v>
      </c>
      <c r="C81" s="17">
        <v>65</v>
      </c>
      <c r="D81" s="17">
        <v>565718</v>
      </c>
      <c r="E81" s="17">
        <v>24</v>
      </c>
      <c r="F81" s="17">
        <v>569042</v>
      </c>
      <c r="G81" s="17">
        <v>28</v>
      </c>
      <c r="H81" s="17">
        <v>163970</v>
      </c>
      <c r="I81" s="17">
        <v>10</v>
      </c>
      <c r="J81" s="17">
        <v>26250</v>
      </c>
      <c r="K81" s="17">
        <v>3</v>
      </c>
      <c r="M81" s="37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x14ac:dyDescent="0.25">
      <c r="A82" s="17" t="s">
        <v>69</v>
      </c>
      <c r="B82" s="17">
        <v>520008</v>
      </c>
      <c r="C82" s="17">
        <v>45</v>
      </c>
      <c r="D82" s="17">
        <v>199278</v>
      </c>
      <c r="E82" s="17">
        <v>23</v>
      </c>
      <c r="F82" s="17">
        <v>262220</v>
      </c>
      <c r="G82" s="17">
        <v>17</v>
      </c>
      <c r="H82" s="17">
        <v>50000</v>
      </c>
      <c r="I82" s="17">
        <v>2</v>
      </c>
      <c r="J82" s="17">
        <v>8510</v>
      </c>
      <c r="K82" s="17">
        <v>3</v>
      </c>
      <c r="M82" s="37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x14ac:dyDescent="0.25">
      <c r="M83" s="37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x14ac:dyDescent="0.25">
      <c r="A84" s="64" t="s">
        <v>70</v>
      </c>
      <c r="B84" s="34">
        <v>7353293</v>
      </c>
      <c r="C84" s="34">
        <v>428</v>
      </c>
      <c r="D84" s="34">
        <v>1031727</v>
      </c>
      <c r="E84" s="34">
        <v>81</v>
      </c>
      <c r="F84" s="34">
        <v>3470228</v>
      </c>
      <c r="G84" s="34">
        <v>162</v>
      </c>
      <c r="H84" s="34">
        <v>751061</v>
      </c>
      <c r="I84" s="34">
        <v>29</v>
      </c>
      <c r="J84" s="34">
        <v>2100277</v>
      </c>
      <c r="K84" s="34">
        <v>156</v>
      </c>
      <c r="M84" s="39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x14ac:dyDescent="0.25">
      <c r="A85" s="17" t="s">
        <v>71</v>
      </c>
      <c r="B85" s="17">
        <v>1600605</v>
      </c>
      <c r="C85" s="17">
        <v>104</v>
      </c>
      <c r="D85" s="17">
        <v>701358</v>
      </c>
      <c r="E85" s="17">
        <v>56</v>
      </c>
      <c r="F85" s="17">
        <v>772195</v>
      </c>
      <c r="G85" s="17">
        <v>40</v>
      </c>
      <c r="H85" s="17">
        <v>127052</v>
      </c>
      <c r="I85" s="17">
        <v>8</v>
      </c>
      <c r="J85" s="17">
        <v>0</v>
      </c>
      <c r="K85" s="17">
        <v>0</v>
      </c>
      <c r="M85" s="37"/>
      <c r="N85" s="41"/>
      <c r="O85" s="41"/>
      <c r="P85" s="41"/>
      <c r="Q85" s="41"/>
      <c r="R85" s="41"/>
      <c r="S85" s="41"/>
      <c r="T85" s="41"/>
      <c r="U85" s="41"/>
      <c r="V85" s="42"/>
      <c r="W85" s="42"/>
    </row>
    <row r="86" spans="1:23" x14ac:dyDescent="0.25">
      <c r="A86" s="17" t="s">
        <v>72</v>
      </c>
      <c r="B86" s="17">
        <v>1779465</v>
      </c>
      <c r="C86" s="17">
        <v>78</v>
      </c>
      <c r="D86" s="17">
        <v>185456</v>
      </c>
      <c r="E86" s="17">
        <v>12</v>
      </c>
      <c r="F86" s="17">
        <v>1291359</v>
      </c>
      <c r="G86" s="17">
        <v>51</v>
      </c>
      <c r="H86" s="17">
        <v>291900</v>
      </c>
      <c r="I86" s="17">
        <v>11</v>
      </c>
      <c r="J86" s="17">
        <v>10750</v>
      </c>
      <c r="K86" s="17">
        <v>4</v>
      </c>
      <c r="M86" s="37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x14ac:dyDescent="0.25">
      <c r="A87" s="17" t="s">
        <v>73</v>
      </c>
      <c r="B87" s="17">
        <v>66350</v>
      </c>
      <c r="C87" s="17">
        <v>6</v>
      </c>
      <c r="D87" s="17">
        <v>13500</v>
      </c>
      <c r="E87" s="17">
        <v>2</v>
      </c>
      <c r="F87" s="17">
        <v>52850</v>
      </c>
      <c r="G87" s="17">
        <v>4</v>
      </c>
      <c r="H87" s="17">
        <v>0</v>
      </c>
      <c r="I87" s="17">
        <v>0</v>
      </c>
      <c r="J87" s="17">
        <v>0</v>
      </c>
      <c r="K87" s="17">
        <v>0</v>
      </c>
      <c r="M87" s="37"/>
      <c r="N87" s="41"/>
      <c r="O87" s="41"/>
      <c r="P87" s="41"/>
      <c r="Q87" s="41"/>
      <c r="R87" s="41"/>
      <c r="S87" s="41"/>
      <c r="T87" s="42"/>
      <c r="U87" s="42"/>
      <c r="V87" s="42"/>
      <c r="W87" s="42"/>
    </row>
    <row r="88" spans="1:23" x14ac:dyDescent="0.25">
      <c r="A88" s="17" t="s">
        <v>74</v>
      </c>
      <c r="B88" s="17">
        <v>67696</v>
      </c>
      <c r="C88" s="17">
        <v>4</v>
      </c>
      <c r="D88" s="17">
        <v>0</v>
      </c>
      <c r="E88" s="17">
        <v>0</v>
      </c>
      <c r="F88" s="17">
        <v>26233</v>
      </c>
      <c r="G88" s="17">
        <v>2</v>
      </c>
      <c r="H88" s="17">
        <v>0</v>
      </c>
      <c r="I88" s="17">
        <v>0</v>
      </c>
      <c r="J88" s="17">
        <v>41463</v>
      </c>
      <c r="K88" s="17">
        <v>2</v>
      </c>
      <c r="M88" s="37"/>
      <c r="N88" s="41"/>
      <c r="O88" s="41"/>
      <c r="P88" s="42"/>
      <c r="Q88" s="42"/>
      <c r="R88" s="41"/>
      <c r="S88" s="41"/>
      <c r="T88" s="42"/>
      <c r="U88" s="42"/>
      <c r="V88" s="41"/>
      <c r="W88" s="41"/>
    </row>
    <row r="89" spans="1:23" x14ac:dyDescent="0.25">
      <c r="A89" s="17" t="s">
        <v>75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</row>
    <row r="90" spans="1:23" x14ac:dyDescent="0.25">
      <c r="A90" s="17" t="s">
        <v>76</v>
      </c>
      <c r="B90" s="17">
        <v>383430</v>
      </c>
      <c r="C90" s="17">
        <v>18</v>
      </c>
      <c r="D90" s="17">
        <v>0</v>
      </c>
      <c r="E90" s="17">
        <v>0</v>
      </c>
      <c r="F90" s="17">
        <v>224180</v>
      </c>
      <c r="G90" s="17">
        <v>13</v>
      </c>
      <c r="H90" s="17">
        <v>7000</v>
      </c>
      <c r="I90" s="17">
        <v>1</v>
      </c>
      <c r="J90" s="17">
        <v>152250</v>
      </c>
      <c r="K90" s="17">
        <v>4</v>
      </c>
      <c r="M90" s="37"/>
      <c r="N90" s="41"/>
      <c r="O90" s="41"/>
      <c r="P90" s="42"/>
      <c r="Q90" s="42"/>
      <c r="R90" s="41"/>
      <c r="S90" s="41"/>
      <c r="T90" s="41"/>
      <c r="U90" s="41"/>
      <c r="V90" s="41"/>
      <c r="W90" s="41"/>
    </row>
    <row r="91" spans="1:23" x14ac:dyDescent="0.25">
      <c r="A91" s="17" t="s">
        <v>77</v>
      </c>
      <c r="B91" s="17">
        <v>387633</v>
      </c>
      <c r="C91" s="17">
        <v>33</v>
      </c>
      <c r="D91" s="17">
        <v>15300</v>
      </c>
      <c r="E91" s="17">
        <v>2</v>
      </c>
      <c r="F91" s="17">
        <v>134860</v>
      </c>
      <c r="G91" s="17">
        <v>9</v>
      </c>
      <c r="H91" s="17">
        <v>105200</v>
      </c>
      <c r="I91" s="17">
        <v>3</v>
      </c>
      <c r="J91" s="17">
        <v>132273</v>
      </c>
      <c r="K91" s="17">
        <v>19</v>
      </c>
      <c r="M91" s="37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x14ac:dyDescent="0.25">
      <c r="A92" s="17" t="s">
        <v>78</v>
      </c>
      <c r="B92" s="17">
        <v>152862</v>
      </c>
      <c r="C92" s="17">
        <v>8</v>
      </c>
      <c r="D92" s="17">
        <v>0</v>
      </c>
      <c r="E92" s="17">
        <v>0</v>
      </c>
      <c r="F92" s="17">
        <v>51030</v>
      </c>
      <c r="G92" s="17">
        <v>2</v>
      </c>
      <c r="H92" s="17">
        <v>0</v>
      </c>
      <c r="I92" s="17">
        <v>0</v>
      </c>
      <c r="J92" s="17">
        <v>101832</v>
      </c>
      <c r="K92" s="17">
        <v>6</v>
      </c>
      <c r="M92" s="37"/>
      <c r="N92" s="41"/>
      <c r="O92" s="41"/>
      <c r="P92" s="42"/>
      <c r="Q92" s="42"/>
      <c r="R92" s="41"/>
      <c r="S92" s="41"/>
      <c r="T92" s="42"/>
      <c r="U92" s="42"/>
      <c r="V92" s="41"/>
      <c r="W92" s="41"/>
    </row>
    <row r="93" spans="1:23" x14ac:dyDescent="0.25">
      <c r="A93" s="17" t="s">
        <v>79</v>
      </c>
      <c r="B93" s="17">
        <v>493460</v>
      </c>
      <c r="C93" s="17">
        <v>25</v>
      </c>
      <c r="D93" s="17">
        <v>21800</v>
      </c>
      <c r="E93" s="17">
        <v>2</v>
      </c>
      <c r="F93" s="17">
        <v>427271</v>
      </c>
      <c r="G93" s="17">
        <v>20</v>
      </c>
      <c r="H93" s="17">
        <v>26389</v>
      </c>
      <c r="I93" s="17">
        <v>2</v>
      </c>
      <c r="J93" s="17">
        <v>18000</v>
      </c>
      <c r="K93" s="17">
        <v>1</v>
      </c>
      <c r="M93" s="37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x14ac:dyDescent="0.25">
      <c r="A94" s="17" t="s">
        <v>80</v>
      </c>
      <c r="B94" s="17">
        <v>890583</v>
      </c>
      <c r="C94" s="17">
        <v>29</v>
      </c>
      <c r="D94" s="17">
        <v>94313</v>
      </c>
      <c r="E94" s="17">
        <v>7</v>
      </c>
      <c r="F94" s="17">
        <v>404750</v>
      </c>
      <c r="G94" s="17">
        <v>17</v>
      </c>
      <c r="H94" s="17">
        <v>176520</v>
      </c>
      <c r="I94" s="17">
        <v>3</v>
      </c>
      <c r="J94" s="17">
        <v>215000</v>
      </c>
      <c r="K94" s="17">
        <v>2</v>
      </c>
      <c r="M94" s="37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x14ac:dyDescent="0.25">
      <c r="A95" s="17" t="s">
        <v>81</v>
      </c>
      <c r="B95" s="17">
        <v>904579</v>
      </c>
      <c r="C95" s="17">
        <v>78</v>
      </c>
      <c r="D95" s="17">
        <v>0</v>
      </c>
      <c r="E95" s="17">
        <v>0</v>
      </c>
      <c r="F95" s="17">
        <v>17500</v>
      </c>
      <c r="G95" s="17">
        <v>1</v>
      </c>
      <c r="H95" s="17">
        <v>0</v>
      </c>
      <c r="I95" s="17">
        <v>0</v>
      </c>
      <c r="J95" s="17">
        <v>887079</v>
      </c>
      <c r="K95" s="17">
        <v>77</v>
      </c>
      <c r="M95" s="37"/>
      <c r="N95" s="41"/>
      <c r="O95" s="41"/>
      <c r="P95" s="42"/>
      <c r="Q95" s="42"/>
      <c r="R95" s="41"/>
      <c r="S95" s="41"/>
      <c r="T95" s="42"/>
      <c r="U95" s="42"/>
      <c r="V95" s="41"/>
      <c r="W95" s="41"/>
    </row>
    <row r="96" spans="1:23" x14ac:dyDescent="0.25">
      <c r="A96" s="17" t="s">
        <v>82</v>
      </c>
      <c r="B96" s="17">
        <v>219660</v>
      </c>
      <c r="C96" s="17">
        <v>4</v>
      </c>
      <c r="D96" s="17">
        <v>0</v>
      </c>
      <c r="E96" s="17">
        <v>0</v>
      </c>
      <c r="F96" s="17">
        <v>29500</v>
      </c>
      <c r="G96" s="17">
        <v>1</v>
      </c>
      <c r="H96" s="17">
        <v>0</v>
      </c>
      <c r="I96" s="17">
        <v>0</v>
      </c>
      <c r="J96" s="17">
        <v>190160</v>
      </c>
      <c r="K96" s="17">
        <v>3</v>
      </c>
      <c r="M96" s="37"/>
      <c r="N96" s="41"/>
      <c r="O96" s="41"/>
      <c r="P96" s="42"/>
      <c r="Q96" s="42"/>
      <c r="R96" s="41"/>
      <c r="S96" s="41"/>
      <c r="T96" s="42"/>
      <c r="U96" s="42"/>
      <c r="V96" s="41"/>
      <c r="W96" s="41"/>
    </row>
    <row r="97" spans="1:23" x14ac:dyDescent="0.25">
      <c r="A97" s="17" t="s">
        <v>83</v>
      </c>
      <c r="B97" s="17">
        <v>356970</v>
      </c>
      <c r="C97" s="17">
        <v>40</v>
      </c>
      <c r="D97" s="17">
        <v>0</v>
      </c>
      <c r="E97" s="17">
        <v>0</v>
      </c>
      <c r="F97" s="17">
        <v>38500</v>
      </c>
      <c r="G97" s="17">
        <v>2</v>
      </c>
      <c r="H97" s="17">
        <v>17000</v>
      </c>
      <c r="I97" s="17">
        <v>1</v>
      </c>
      <c r="J97" s="17">
        <v>301470</v>
      </c>
      <c r="K97" s="17">
        <v>37</v>
      </c>
      <c r="M97" s="37"/>
      <c r="N97" s="41"/>
      <c r="O97" s="41"/>
      <c r="P97" s="42"/>
      <c r="Q97" s="42"/>
      <c r="R97" s="41"/>
      <c r="S97" s="41"/>
      <c r="T97" s="41"/>
      <c r="U97" s="41"/>
      <c r="V97" s="41"/>
      <c r="W97" s="41"/>
    </row>
    <row r="98" spans="1:23" x14ac:dyDescent="0.25">
      <c r="A98" s="17" t="s">
        <v>84</v>
      </c>
      <c r="B98" s="17">
        <v>50000</v>
      </c>
      <c r="C98" s="17">
        <v>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50000</v>
      </c>
      <c r="K98" s="17">
        <v>1</v>
      </c>
      <c r="M98" s="37"/>
      <c r="N98" s="41"/>
      <c r="O98" s="41"/>
      <c r="P98" s="42"/>
      <c r="Q98" s="42"/>
      <c r="R98" s="42"/>
      <c r="S98" s="42"/>
      <c r="T98" s="42"/>
      <c r="U98" s="42"/>
      <c r="V98" s="41"/>
      <c r="W98" s="41"/>
    </row>
    <row r="99" spans="1:23" x14ac:dyDescent="0.25">
      <c r="A99" s="35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23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23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23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23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23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23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23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23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</row>
    <row r="108" spans="1:23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</row>
    <row r="109" spans="1:23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</row>
    <row r="110" spans="1:23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</row>
    <row r="111" spans="1:23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</row>
    <row r="112" spans="1:23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12">
    <mergeCell ref="N1:W1"/>
    <mergeCell ref="N2:O2"/>
    <mergeCell ref="P2:Q2"/>
    <mergeCell ref="R2:S2"/>
    <mergeCell ref="T2:U2"/>
    <mergeCell ref="V2:W2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6384" width="9.140625" style="17"/>
  </cols>
  <sheetData>
    <row r="1" spans="1:14" x14ac:dyDescent="0.25">
      <c r="A1" s="26" t="s">
        <v>0</v>
      </c>
      <c r="B1" s="105" t="s">
        <v>105</v>
      </c>
      <c r="C1" s="105"/>
      <c r="D1" s="105"/>
      <c r="E1" s="105"/>
      <c r="F1" s="105"/>
      <c r="G1" s="105"/>
      <c r="H1" s="105"/>
      <c r="I1" s="105"/>
      <c r="J1" s="105"/>
      <c r="K1" s="105"/>
      <c r="L1" s="1"/>
      <c r="M1" s="1"/>
    </row>
    <row r="2" spans="1:14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"/>
      <c r="M2" s="1"/>
    </row>
    <row r="3" spans="1:14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1"/>
      <c r="M3" s="1"/>
    </row>
    <row r="4" spans="1:14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1"/>
      <c r="M4" s="1"/>
    </row>
    <row r="5" spans="1:14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"/>
    </row>
    <row r="6" spans="1:14" x14ac:dyDescent="0.25">
      <c r="A6" s="2" t="s">
        <v>9</v>
      </c>
      <c r="B6" s="6">
        <v>99141152</v>
      </c>
      <c r="C6" s="6">
        <v>3678</v>
      </c>
      <c r="D6" s="6">
        <v>45636061</v>
      </c>
      <c r="E6" s="6">
        <v>1983</v>
      </c>
      <c r="F6" s="6">
        <v>31131324</v>
      </c>
      <c r="G6" s="6">
        <v>1056</v>
      </c>
      <c r="H6" s="6">
        <v>16387019</v>
      </c>
      <c r="I6" s="6">
        <v>328</v>
      </c>
      <c r="J6" s="6">
        <v>5986748</v>
      </c>
      <c r="K6" s="6">
        <v>311</v>
      </c>
      <c r="L6" s="1"/>
      <c r="M6" s="75">
        <f>+B6/C6*1000</f>
        <v>26955179.989124525</v>
      </c>
      <c r="N6" s="76" t="s">
        <v>9</v>
      </c>
    </row>
    <row r="7" spans="1:14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75">
        <f>B8/C8*1000</f>
        <v>34392158.98174832</v>
      </c>
      <c r="N7" s="76" t="s">
        <v>10</v>
      </c>
    </row>
    <row r="8" spans="1:14" x14ac:dyDescent="0.25">
      <c r="A8" s="2" t="s">
        <v>10</v>
      </c>
      <c r="B8" s="6">
        <v>71604475</v>
      </c>
      <c r="C8" s="6">
        <v>2082</v>
      </c>
      <c r="D8" s="6">
        <v>37885525</v>
      </c>
      <c r="E8" s="6">
        <v>1494</v>
      </c>
      <c r="F8" s="6">
        <v>18424877</v>
      </c>
      <c r="G8" s="6">
        <v>406</v>
      </c>
      <c r="H8" s="6">
        <v>13573304</v>
      </c>
      <c r="I8" s="6">
        <v>144</v>
      </c>
      <c r="J8" s="6">
        <v>1720769</v>
      </c>
      <c r="K8" s="6">
        <v>38</v>
      </c>
      <c r="L8" s="1"/>
      <c r="M8" s="75">
        <f>(B18+B25+B37+B49+B58+B73+B84)/(C18+C25+C37+C49+C58+C73+C84)*1000</f>
        <v>17253557.01754386</v>
      </c>
      <c r="N8" s="76" t="s">
        <v>107</v>
      </c>
    </row>
    <row r="9" spans="1:14" x14ac:dyDescent="0.25">
      <c r="A9" s="17" t="s">
        <v>11</v>
      </c>
      <c r="B9" s="17">
        <v>32436576</v>
      </c>
      <c r="C9" s="17">
        <v>1052</v>
      </c>
      <c r="D9" s="17">
        <v>19839276</v>
      </c>
      <c r="E9" s="17">
        <v>853</v>
      </c>
      <c r="F9" s="17">
        <v>5889163</v>
      </c>
      <c r="G9" s="17">
        <v>134</v>
      </c>
      <c r="H9" s="17">
        <v>6230337</v>
      </c>
      <c r="I9" s="17">
        <v>59</v>
      </c>
      <c r="J9" s="17">
        <v>477800</v>
      </c>
      <c r="K9" s="17">
        <v>6</v>
      </c>
      <c r="L9" s="9"/>
      <c r="M9" s="75">
        <f>B73/C73*1000</f>
        <v>12602674.033149172</v>
      </c>
      <c r="N9" s="76" t="s">
        <v>55</v>
      </c>
    </row>
    <row r="10" spans="1:14" x14ac:dyDescent="0.25">
      <c r="A10" s="17" t="s">
        <v>12</v>
      </c>
      <c r="B10" s="17">
        <v>13458859</v>
      </c>
      <c r="C10" s="17">
        <v>407</v>
      </c>
      <c r="D10" s="17">
        <v>8229842</v>
      </c>
      <c r="E10" s="17">
        <v>312</v>
      </c>
      <c r="F10" s="17">
        <v>3058165</v>
      </c>
      <c r="G10" s="17">
        <v>64</v>
      </c>
      <c r="H10" s="17">
        <v>2094607</v>
      </c>
      <c r="I10" s="17">
        <v>28</v>
      </c>
      <c r="J10" s="17">
        <v>76245</v>
      </c>
      <c r="K10" s="17">
        <v>3</v>
      </c>
      <c r="L10" s="1"/>
      <c r="M10" s="1"/>
    </row>
    <row r="11" spans="1:14" x14ac:dyDescent="0.25">
      <c r="A11" s="17" t="s">
        <v>13</v>
      </c>
      <c r="B11" s="17">
        <v>696968</v>
      </c>
      <c r="C11" s="17">
        <v>22</v>
      </c>
      <c r="D11" s="17">
        <v>383868</v>
      </c>
      <c r="E11" s="17">
        <v>17</v>
      </c>
      <c r="F11" s="17">
        <v>313100</v>
      </c>
      <c r="G11" s="17">
        <v>5</v>
      </c>
      <c r="H11" s="17">
        <v>0</v>
      </c>
      <c r="I11" s="17">
        <v>0</v>
      </c>
      <c r="J11" s="17">
        <v>0</v>
      </c>
      <c r="K11" s="17">
        <v>0</v>
      </c>
      <c r="L11" s="1"/>
      <c r="M11" s="1"/>
    </row>
    <row r="12" spans="1:14" x14ac:dyDescent="0.25">
      <c r="A12" s="17" t="s">
        <v>14</v>
      </c>
      <c r="B12" s="17">
        <v>7502880</v>
      </c>
      <c r="C12" s="17">
        <v>186</v>
      </c>
      <c r="D12" s="17">
        <v>3241742</v>
      </c>
      <c r="E12" s="17">
        <v>110</v>
      </c>
      <c r="F12" s="17">
        <v>3867897</v>
      </c>
      <c r="G12" s="17">
        <v>70</v>
      </c>
      <c r="H12" s="17">
        <v>46891</v>
      </c>
      <c r="I12" s="17">
        <v>3</v>
      </c>
      <c r="J12" s="17">
        <v>346350</v>
      </c>
      <c r="K12" s="17">
        <v>3</v>
      </c>
      <c r="L12" s="1"/>
      <c r="M12" s="1"/>
    </row>
    <row r="13" spans="1:14" x14ac:dyDescent="0.25">
      <c r="A13" s="17" t="s">
        <v>15</v>
      </c>
      <c r="B13" s="17">
        <v>12244700</v>
      </c>
      <c r="C13" s="17">
        <v>266</v>
      </c>
      <c r="D13" s="17">
        <v>4456702</v>
      </c>
      <c r="E13" s="17">
        <v>148</v>
      </c>
      <c r="F13" s="17">
        <v>2576654</v>
      </c>
      <c r="G13" s="17">
        <v>65</v>
      </c>
      <c r="H13" s="17">
        <v>5152844</v>
      </c>
      <c r="I13" s="17">
        <v>51</v>
      </c>
      <c r="J13" s="17">
        <v>58500</v>
      </c>
      <c r="K13" s="17">
        <v>2</v>
      </c>
      <c r="L13" s="1"/>
      <c r="M13" s="1"/>
    </row>
    <row r="14" spans="1:14" x14ac:dyDescent="0.25">
      <c r="A14" s="17" t="s">
        <v>16</v>
      </c>
      <c r="B14" s="17">
        <v>611650</v>
      </c>
      <c r="C14" s="17">
        <v>19</v>
      </c>
      <c r="D14" s="17">
        <v>204900</v>
      </c>
      <c r="E14" s="17">
        <v>9</v>
      </c>
      <c r="F14" s="17">
        <v>390250</v>
      </c>
      <c r="G14" s="17">
        <v>8</v>
      </c>
      <c r="H14" s="17">
        <v>0</v>
      </c>
      <c r="I14" s="17">
        <v>0</v>
      </c>
      <c r="J14" s="17">
        <v>16500</v>
      </c>
      <c r="K14" s="17">
        <v>2</v>
      </c>
      <c r="L14" s="1"/>
      <c r="M14" s="1"/>
    </row>
    <row r="15" spans="1:14" x14ac:dyDescent="0.25">
      <c r="A15" s="17" t="s">
        <v>17</v>
      </c>
      <c r="B15" s="17">
        <v>4519103</v>
      </c>
      <c r="C15" s="17">
        <v>114</v>
      </c>
      <c r="D15" s="17">
        <v>1529195</v>
      </c>
      <c r="E15" s="17">
        <v>45</v>
      </c>
      <c r="F15" s="17">
        <v>2302648</v>
      </c>
      <c r="G15" s="17">
        <v>59</v>
      </c>
      <c r="H15" s="17">
        <v>48625</v>
      </c>
      <c r="I15" s="17">
        <v>3</v>
      </c>
      <c r="J15" s="17">
        <v>638635</v>
      </c>
      <c r="K15" s="17">
        <v>7</v>
      </c>
      <c r="L15" s="1"/>
      <c r="M15" s="1"/>
    </row>
    <row r="16" spans="1:14" x14ac:dyDescent="0.25">
      <c r="A16" s="17" t="s">
        <v>18</v>
      </c>
      <c r="B16" s="17">
        <v>133739</v>
      </c>
      <c r="C16" s="17">
        <v>16</v>
      </c>
      <c r="D16" s="17">
        <v>0</v>
      </c>
      <c r="E16" s="17">
        <v>0</v>
      </c>
      <c r="F16" s="17">
        <v>27000</v>
      </c>
      <c r="G16" s="17">
        <v>1</v>
      </c>
      <c r="H16" s="17">
        <v>0</v>
      </c>
      <c r="I16" s="17">
        <v>0</v>
      </c>
      <c r="J16" s="17">
        <v>106739</v>
      </c>
      <c r="K16" s="17">
        <v>15</v>
      </c>
      <c r="L16" s="1"/>
      <c r="M16" s="1"/>
    </row>
    <row r="17" spans="1:11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2" t="s">
        <v>19</v>
      </c>
      <c r="B18" s="6">
        <v>6466868</v>
      </c>
      <c r="C18" s="6">
        <v>257</v>
      </c>
      <c r="D18" s="6">
        <v>2572645</v>
      </c>
      <c r="E18" s="6">
        <v>114</v>
      </c>
      <c r="F18" s="6">
        <v>2615124</v>
      </c>
      <c r="G18" s="6">
        <v>105</v>
      </c>
      <c r="H18" s="6">
        <v>564599</v>
      </c>
      <c r="I18" s="6">
        <v>31</v>
      </c>
      <c r="J18" s="6">
        <v>714500</v>
      </c>
      <c r="K18" s="6">
        <v>7</v>
      </c>
    </row>
    <row r="19" spans="1:11" x14ac:dyDescent="0.25">
      <c r="A19" s="17" t="s">
        <v>20</v>
      </c>
      <c r="B19" s="17">
        <v>4445245</v>
      </c>
      <c r="C19" s="17">
        <v>188</v>
      </c>
      <c r="D19" s="17">
        <v>2404594</v>
      </c>
      <c r="E19" s="17">
        <v>102</v>
      </c>
      <c r="F19" s="17">
        <v>1684567</v>
      </c>
      <c r="G19" s="17">
        <v>63</v>
      </c>
      <c r="H19" s="17">
        <v>347384</v>
      </c>
      <c r="I19" s="17">
        <v>20</v>
      </c>
      <c r="J19" s="17">
        <v>8700</v>
      </c>
      <c r="K19" s="17">
        <v>3</v>
      </c>
    </row>
    <row r="20" spans="1:11" x14ac:dyDescent="0.25">
      <c r="A20" s="17" t="s">
        <v>21</v>
      </c>
      <c r="B20" s="17">
        <v>1467044</v>
      </c>
      <c r="C20" s="17">
        <v>39</v>
      </c>
      <c r="D20" s="17">
        <v>74700</v>
      </c>
      <c r="E20" s="17">
        <v>5</v>
      </c>
      <c r="F20" s="17">
        <v>499129</v>
      </c>
      <c r="G20" s="17">
        <v>22</v>
      </c>
      <c r="H20" s="17">
        <v>193215</v>
      </c>
      <c r="I20" s="17">
        <v>10</v>
      </c>
      <c r="J20" s="17">
        <v>700000</v>
      </c>
      <c r="K20" s="17">
        <v>2</v>
      </c>
    </row>
    <row r="21" spans="1:11" x14ac:dyDescent="0.25">
      <c r="A21" s="17" t="s">
        <v>22</v>
      </c>
      <c r="B21" s="17">
        <v>235328</v>
      </c>
      <c r="C21" s="17">
        <v>13</v>
      </c>
      <c r="D21" s="17">
        <v>76651</v>
      </c>
      <c r="E21" s="17">
        <v>5</v>
      </c>
      <c r="F21" s="17">
        <v>154677</v>
      </c>
      <c r="G21" s="17">
        <v>7</v>
      </c>
      <c r="H21" s="17">
        <v>0</v>
      </c>
      <c r="I21" s="17">
        <v>0</v>
      </c>
      <c r="J21" s="17">
        <v>4000</v>
      </c>
      <c r="K21" s="17">
        <v>1</v>
      </c>
    </row>
    <row r="22" spans="1:11" x14ac:dyDescent="0.25">
      <c r="A22" s="17" t="s">
        <v>23</v>
      </c>
      <c r="B22" s="17">
        <v>190600</v>
      </c>
      <c r="C22" s="17">
        <v>10</v>
      </c>
      <c r="D22" s="17">
        <v>7500</v>
      </c>
      <c r="E22" s="17">
        <v>1</v>
      </c>
      <c r="F22" s="17">
        <v>183100</v>
      </c>
      <c r="G22" s="17">
        <v>9</v>
      </c>
      <c r="H22" s="17">
        <v>0</v>
      </c>
      <c r="I22" s="17">
        <v>0</v>
      </c>
      <c r="J22" s="17">
        <v>0</v>
      </c>
      <c r="K22" s="17">
        <v>0</v>
      </c>
    </row>
    <row r="23" spans="1:11" x14ac:dyDescent="0.25">
      <c r="A23" s="17" t="s">
        <v>24</v>
      </c>
      <c r="B23" s="17">
        <v>128651</v>
      </c>
      <c r="C23" s="17">
        <v>7</v>
      </c>
      <c r="D23" s="17">
        <v>9200</v>
      </c>
      <c r="E23" s="17">
        <v>1</v>
      </c>
      <c r="F23" s="17">
        <v>93651</v>
      </c>
      <c r="G23" s="17">
        <v>4</v>
      </c>
      <c r="H23" s="17">
        <v>24000</v>
      </c>
      <c r="I23" s="17">
        <v>1</v>
      </c>
      <c r="J23" s="17">
        <v>1800</v>
      </c>
      <c r="K23" s="17">
        <v>1</v>
      </c>
    </row>
    <row r="24" spans="1:11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2" t="s">
        <v>25</v>
      </c>
      <c r="B25" s="6">
        <v>3614491</v>
      </c>
      <c r="C25" s="6">
        <v>188</v>
      </c>
      <c r="D25" s="6">
        <v>1054346</v>
      </c>
      <c r="E25" s="6">
        <v>51</v>
      </c>
      <c r="F25" s="6">
        <v>1491655</v>
      </c>
      <c r="G25" s="6">
        <v>67</v>
      </c>
      <c r="H25" s="6">
        <v>236950</v>
      </c>
      <c r="I25" s="6">
        <v>16</v>
      </c>
      <c r="J25" s="6">
        <v>831540</v>
      </c>
      <c r="K25" s="6">
        <v>54</v>
      </c>
    </row>
    <row r="26" spans="1:11" x14ac:dyDescent="0.25">
      <c r="A26" s="17" t="s">
        <v>26</v>
      </c>
      <c r="B26" s="17">
        <v>1602578</v>
      </c>
      <c r="C26" s="17">
        <v>70</v>
      </c>
      <c r="D26" s="17">
        <v>690976</v>
      </c>
      <c r="E26" s="17">
        <v>30</v>
      </c>
      <c r="F26" s="17">
        <v>804552</v>
      </c>
      <c r="G26" s="17">
        <v>32</v>
      </c>
      <c r="H26" s="17">
        <v>106550</v>
      </c>
      <c r="I26" s="17">
        <v>7</v>
      </c>
      <c r="J26" s="17">
        <v>500</v>
      </c>
      <c r="K26" s="17">
        <v>1</v>
      </c>
    </row>
    <row r="27" spans="1:11" x14ac:dyDescent="0.25">
      <c r="A27" s="17" t="s">
        <v>27</v>
      </c>
      <c r="B27" s="17">
        <v>108813</v>
      </c>
      <c r="C27" s="17">
        <v>8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108813</v>
      </c>
      <c r="K27" s="17">
        <v>8</v>
      </c>
    </row>
    <row r="28" spans="1:11" x14ac:dyDescent="0.25">
      <c r="A28" s="17" t="s">
        <v>28</v>
      </c>
      <c r="B28" s="17">
        <v>204885</v>
      </c>
      <c r="C28" s="17">
        <v>18</v>
      </c>
      <c r="D28" s="17">
        <v>0</v>
      </c>
      <c r="E28" s="17">
        <v>0</v>
      </c>
      <c r="F28" s="17">
        <v>94385</v>
      </c>
      <c r="G28" s="17">
        <v>3</v>
      </c>
      <c r="H28" s="17">
        <v>0</v>
      </c>
      <c r="I28" s="17">
        <v>0</v>
      </c>
      <c r="J28" s="17">
        <v>110500</v>
      </c>
      <c r="K28" s="17">
        <v>15</v>
      </c>
    </row>
    <row r="29" spans="1:11" x14ac:dyDescent="0.25">
      <c r="A29" s="17" t="s">
        <v>29</v>
      </c>
      <c r="B29" s="17">
        <v>754569</v>
      </c>
      <c r="C29" s="17">
        <v>46</v>
      </c>
      <c r="D29" s="17">
        <v>58500</v>
      </c>
      <c r="E29" s="17">
        <v>4</v>
      </c>
      <c r="F29" s="17">
        <v>320442</v>
      </c>
      <c r="G29" s="17">
        <v>16</v>
      </c>
      <c r="H29" s="17">
        <v>46000</v>
      </c>
      <c r="I29" s="17">
        <v>2</v>
      </c>
      <c r="J29" s="17">
        <v>329627</v>
      </c>
      <c r="K29" s="17">
        <v>24</v>
      </c>
    </row>
    <row r="30" spans="1:11" x14ac:dyDescent="0.25">
      <c r="A30" s="17" t="s">
        <v>30</v>
      </c>
      <c r="B30" s="17">
        <v>209131</v>
      </c>
      <c r="C30" s="17">
        <v>9</v>
      </c>
      <c r="D30" s="17">
        <v>86431</v>
      </c>
      <c r="E30" s="17">
        <v>4</v>
      </c>
      <c r="F30" s="17">
        <v>68700</v>
      </c>
      <c r="G30" s="17">
        <v>3</v>
      </c>
      <c r="H30" s="17">
        <v>42000</v>
      </c>
      <c r="I30" s="17">
        <v>1</v>
      </c>
      <c r="J30" s="17">
        <v>12000</v>
      </c>
      <c r="K30" s="17">
        <v>1</v>
      </c>
    </row>
    <row r="31" spans="1:11" x14ac:dyDescent="0.25">
      <c r="A31" s="17" t="s">
        <v>31</v>
      </c>
      <c r="B31" s="17">
        <v>22000</v>
      </c>
      <c r="C31" s="17">
        <v>3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22000</v>
      </c>
      <c r="K31" s="17">
        <v>3</v>
      </c>
    </row>
    <row r="32" spans="1:11" x14ac:dyDescent="0.25">
      <c r="A32" s="17" t="s">
        <v>32</v>
      </c>
      <c r="B32" s="17">
        <v>123825</v>
      </c>
      <c r="C32" s="17">
        <v>8</v>
      </c>
      <c r="D32" s="17">
        <v>49525</v>
      </c>
      <c r="E32" s="17">
        <v>3</v>
      </c>
      <c r="F32" s="17">
        <v>61000</v>
      </c>
      <c r="G32" s="17">
        <v>3</v>
      </c>
      <c r="H32" s="17">
        <v>13300</v>
      </c>
      <c r="I32" s="17">
        <v>2</v>
      </c>
      <c r="J32" s="17">
        <v>0</v>
      </c>
      <c r="K32" s="17">
        <v>0</v>
      </c>
    </row>
    <row r="33" spans="1:11" x14ac:dyDescent="0.25">
      <c r="A33" s="17" t="s">
        <v>92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</row>
    <row r="34" spans="1:11" x14ac:dyDescent="0.25">
      <c r="A34" s="17" t="s">
        <v>33</v>
      </c>
      <c r="B34" s="17">
        <v>570090</v>
      </c>
      <c r="C34" s="17">
        <v>24</v>
      </c>
      <c r="D34" s="17">
        <v>168914</v>
      </c>
      <c r="E34" s="17">
        <v>10</v>
      </c>
      <c r="F34" s="17">
        <v>142576</v>
      </c>
      <c r="G34" s="17">
        <v>10</v>
      </c>
      <c r="H34" s="17">
        <v>10500</v>
      </c>
      <c r="I34" s="17">
        <v>2</v>
      </c>
      <c r="J34" s="17">
        <v>248100</v>
      </c>
      <c r="K34" s="17">
        <v>2</v>
      </c>
    </row>
    <row r="35" spans="1:11" x14ac:dyDescent="0.25">
      <c r="A35" s="17" t="s">
        <v>34</v>
      </c>
      <c r="B35" s="17">
        <v>18600</v>
      </c>
      <c r="C35" s="17">
        <v>2</v>
      </c>
      <c r="D35" s="17">
        <v>0</v>
      </c>
      <c r="E35" s="17">
        <v>0</v>
      </c>
      <c r="F35" s="17">
        <v>0</v>
      </c>
      <c r="G35" s="17">
        <v>0</v>
      </c>
      <c r="H35" s="17">
        <v>18600</v>
      </c>
      <c r="I35" s="17">
        <v>2</v>
      </c>
      <c r="J35" s="17">
        <v>0</v>
      </c>
      <c r="K35" s="17">
        <v>0</v>
      </c>
    </row>
    <row r="36" spans="1:11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2" t="s">
        <v>35</v>
      </c>
      <c r="B37" s="34">
        <v>1013740</v>
      </c>
      <c r="C37" s="34">
        <v>132</v>
      </c>
      <c r="D37" s="34">
        <v>285169</v>
      </c>
      <c r="E37" s="34">
        <v>42</v>
      </c>
      <c r="F37" s="34">
        <v>564276</v>
      </c>
      <c r="G37" s="34">
        <v>58</v>
      </c>
      <c r="H37" s="34">
        <v>120065</v>
      </c>
      <c r="I37" s="34">
        <v>21</v>
      </c>
      <c r="J37" s="34">
        <v>44230</v>
      </c>
      <c r="K37" s="34">
        <v>11</v>
      </c>
    </row>
    <row r="38" spans="1:11" x14ac:dyDescent="0.25">
      <c r="A38" s="17" t="s">
        <v>36</v>
      </c>
      <c r="B38" s="17">
        <v>83329</v>
      </c>
      <c r="C38" s="17">
        <v>15</v>
      </c>
      <c r="D38" s="17">
        <v>27719</v>
      </c>
      <c r="E38" s="17">
        <v>6</v>
      </c>
      <c r="F38" s="17">
        <v>35500</v>
      </c>
      <c r="G38" s="17">
        <v>4</v>
      </c>
      <c r="H38" s="17">
        <v>19560</v>
      </c>
      <c r="I38" s="17">
        <v>4</v>
      </c>
      <c r="J38" s="17">
        <v>550</v>
      </c>
      <c r="K38" s="17">
        <v>1</v>
      </c>
    </row>
    <row r="39" spans="1:11" x14ac:dyDescent="0.25">
      <c r="A39" s="17" t="s">
        <v>37</v>
      </c>
      <c r="B39" s="17">
        <v>732363</v>
      </c>
      <c r="C39" s="17">
        <v>80</v>
      </c>
      <c r="D39" s="17">
        <v>245050</v>
      </c>
      <c r="E39" s="17">
        <v>31</v>
      </c>
      <c r="F39" s="17">
        <v>397608</v>
      </c>
      <c r="G39" s="17">
        <v>35</v>
      </c>
      <c r="H39" s="17">
        <v>84305</v>
      </c>
      <c r="I39" s="17">
        <v>10</v>
      </c>
      <c r="J39" s="17">
        <v>5400</v>
      </c>
      <c r="K39" s="17">
        <v>4</v>
      </c>
    </row>
    <row r="40" spans="1:11" x14ac:dyDescent="0.25">
      <c r="A40" s="17" t="s">
        <v>38</v>
      </c>
      <c r="B40" s="17">
        <v>12850</v>
      </c>
      <c r="C40" s="17">
        <v>4</v>
      </c>
      <c r="D40" s="17">
        <v>0</v>
      </c>
      <c r="E40" s="17">
        <v>0</v>
      </c>
      <c r="F40" s="17">
        <v>8000</v>
      </c>
      <c r="G40" s="17">
        <v>1</v>
      </c>
      <c r="H40" s="17">
        <v>4700</v>
      </c>
      <c r="I40" s="17">
        <v>2</v>
      </c>
      <c r="J40" s="17">
        <v>150</v>
      </c>
      <c r="K40" s="17">
        <v>1</v>
      </c>
    </row>
    <row r="41" spans="1:11" x14ac:dyDescent="0.25">
      <c r="A41" s="17" t="s">
        <v>39</v>
      </c>
      <c r="B41" s="17">
        <v>12100</v>
      </c>
      <c r="C41" s="17">
        <v>2</v>
      </c>
      <c r="D41" s="17">
        <v>0</v>
      </c>
      <c r="E41" s="17">
        <v>0</v>
      </c>
      <c r="F41" s="17">
        <v>7100</v>
      </c>
      <c r="G41" s="17">
        <v>1</v>
      </c>
      <c r="H41" s="17">
        <v>5000</v>
      </c>
      <c r="I41" s="17">
        <v>1</v>
      </c>
      <c r="J41" s="17">
        <v>0</v>
      </c>
      <c r="K41" s="17">
        <v>0</v>
      </c>
    </row>
    <row r="42" spans="1:11" x14ac:dyDescent="0.25">
      <c r="A42" s="17" t="s">
        <v>40</v>
      </c>
      <c r="B42" s="17">
        <v>68650</v>
      </c>
      <c r="C42" s="17">
        <v>16</v>
      </c>
      <c r="D42" s="17">
        <v>12400</v>
      </c>
      <c r="E42" s="17">
        <v>5</v>
      </c>
      <c r="F42" s="17">
        <v>53950</v>
      </c>
      <c r="G42" s="17">
        <v>9</v>
      </c>
      <c r="H42" s="17">
        <v>2300</v>
      </c>
      <c r="I42" s="17">
        <v>2</v>
      </c>
      <c r="J42" s="17">
        <v>0</v>
      </c>
      <c r="K42" s="17">
        <v>0</v>
      </c>
    </row>
    <row r="43" spans="1:11" x14ac:dyDescent="0.25">
      <c r="A43" s="17" t="s">
        <v>41</v>
      </c>
      <c r="B43" s="17">
        <v>41457</v>
      </c>
      <c r="C43" s="17">
        <v>5</v>
      </c>
      <c r="D43" s="17">
        <v>0</v>
      </c>
      <c r="E43" s="17">
        <v>0</v>
      </c>
      <c r="F43" s="17">
        <v>16548</v>
      </c>
      <c r="G43" s="17">
        <v>2</v>
      </c>
      <c r="H43" s="17">
        <v>0</v>
      </c>
      <c r="I43" s="17">
        <v>0</v>
      </c>
      <c r="J43" s="17">
        <v>24909</v>
      </c>
      <c r="K43" s="17">
        <v>3</v>
      </c>
    </row>
    <row r="44" spans="1:11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</row>
    <row r="45" spans="1:11" x14ac:dyDescent="0.25">
      <c r="A45" s="17" t="s">
        <v>86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</row>
    <row r="46" spans="1:11" x14ac:dyDescent="0.25">
      <c r="A46" s="17" t="s">
        <v>87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</row>
    <row r="47" spans="1:11" x14ac:dyDescent="0.25">
      <c r="A47" s="17" t="s">
        <v>42</v>
      </c>
      <c r="B47" s="17">
        <v>62991</v>
      </c>
      <c r="C47" s="17">
        <v>10</v>
      </c>
      <c r="D47" s="17">
        <v>0</v>
      </c>
      <c r="E47" s="17">
        <v>0</v>
      </c>
      <c r="F47" s="17">
        <v>45570</v>
      </c>
      <c r="G47" s="17">
        <v>6</v>
      </c>
      <c r="H47" s="17">
        <v>4200</v>
      </c>
      <c r="I47" s="17">
        <v>2</v>
      </c>
      <c r="J47" s="17">
        <v>13221</v>
      </c>
      <c r="K47" s="17">
        <v>2</v>
      </c>
    </row>
    <row r="48" spans="1:11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2" t="s">
        <v>43</v>
      </c>
      <c r="B49" s="34">
        <v>1013864</v>
      </c>
      <c r="C49" s="34">
        <v>66</v>
      </c>
      <c r="D49" s="34">
        <v>82800</v>
      </c>
      <c r="E49" s="34">
        <v>9</v>
      </c>
      <c r="F49" s="34">
        <v>619573</v>
      </c>
      <c r="G49" s="34">
        <v>35</v>
      </c>
      <c r="H49" s="34">
        <v>70636</v>
      </c>
      <c r="I49" s="34">
        <v>6</v>
      </c>
      <c r="J49" s="34">
        <v>240855</v>
      </c>
      <c r="K49" s="34">
        <v>16</v>
      </c>
    </row>
    <row r="50" spans="1:11" x14ac:dyDescent="0.25">
      <c r="A50" s="17" t="s">
        <v>44</v>
      </c>
      <c r="B50" s="17">
        <v>606131</v>
      </c>
      <c r="C50" s="17">
        <v>36</v>
      </c>
      <c r="D50" s="17">
        <v>70100</v>
      </c>
      <c r="E50" s="17">
        <v>6</v>
      </c>
      <c r="F50" s="17">
        <v>382568</v>
      </c>
      <c r="G50" s="17">
        <v>20</v>
      </c>
      <c r="H50" s="17">
        <v>22500</v>
      </c>
      <c r="I50" s="17">
        <v>2</v>
      </c>
      <c r="J50" s="17">
        <v>130963</v>
      </c>
      <c r="K50" s="17">
        <v>8</v>
      </c>
    </row>
    <row r="51" spans="1:11" x14ac:dyDescent="0.25">
      <c r="A51" s="17" t="s">
        <v>45</v>
      </c>
      <c r="B51" s="17">
        <v>165795</v>
      </c>
      <c r="C51" s="17">
        <v>10</v>
      </c>
      <c r="D51" s="17">
        <v>0</v>
      </c>
      <c r="E51" s="17">
        <v>0</v>
      </c>
      <c r="F51" s="17">
        <v>92800</v>
      </c>
      <c r="G51" s="17">
        <v>5</v>
      </c>
      <c r="H51" s="17">
        <v>17936</v>
      </c>
      <c r="I51" s="17">
        <v>2</v>
      </c>
      <c r="J51" s="17">
        <v>55059</v>
      </c>
      <c r="K51" s="17">
        <v>3</v>
      </c>
    </row>
    <row r="52" spans="1:11" x14ac:dyDescent="0.25">
      <c r="A52" s="17" t="s">
        <v>46</v>
      </c>
      <c r="B52" s="17">
        <v>195238</v>
      </c>
      <c r="C52" s="17">
        <v>15</v>
      </c>
      <c r="D52" s="17">
        <v>2400</v>
      </c>
      <c r="E52" s="17">
        <v>1</v>
      </c>
      <c r="F52" s="17">
        <v>107805</v>
      </c>
      <c r="G52" s="17">
        <v>7</v>
      </c>
      <c r="H52" s="17">
        <v>30200</v>
      </c>
      <c r="I52" s="17">
        <v>2</v>
      </c>
      <c r="J52" s="17">
        <v>54833</v>
      </c>
      <c r="K52" s="17">
        <v>5</v>
      </c>
    </row>
    <row r="53" spans="1:11" x14ac:dyDescent="0.25">
      <c r="A53" s="17" t="s">
        <v>47</v>
      </c>
      <c r="B53" s="17">
        <v>30300</v>
      </c>
      <c r="C53" s="17">
        <v>4</v>
      </c>
      <c r="D53" s="17">
        <v>10300</v>
      </c>
      <c r="E53" s="17">
        <v>2</v>
      </c>
      <c r="F53" s="17">
        <v>20000</v>
      </c>
      <c r="G53" s="17">
        <v>2</v>
      </c>
      <c r="H53" s="17">
        <v>0</v>
      </c>
      <c r="I53" s="17">
        <v>0</v>
      </c>
      <c r="J53" s="17">
        <v>0</v>
      </c>
      <c r="K53" s="17">
        <v>0</v>
      </c>
    </row>
    <row r="54" spans="1:11" x14ac:dyDescent="0.25">
      <c r="A54" s="17" t="s">
        <v>88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</row>
    <row r="55" spans="1:11" x14ac:dyDescent="0.25">
      <c r="A55" s="17" t="s">
        <v>48</v>
      </c>
      <c r="B55" s="17">
        <v>16400</v>
      </c>
      <c r="C55" s="17">
        <v>1</v>
      </c>
      <c r="D55" s="17">
        <v>0</v>
      </c>
      <c r="E55" s="17">
        <v>0</v>
      </c>
      <c r="F55" s="17">
        <v>16400</v>
      </c>
      <c r="G55" s="17">
        <v>1</v>
      </c>
      <c r="H55" s="17">
        <v>0</v>
      </c>
      <c r="I55" s="17">
        <v>0</v>
      </c>
      <c r="J55" s="17">
        <v>0</v>
      </c>
      <c r="K55" s="17">
        <v>0</v>
      </c>
    </row>
    <row r="56" spans="1:11" x14ac:dyDescent="0.25">
      <c r="A56" s="17" t="s">
        <v>91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</row>
    <row r="58" spans="1:11" x14ac:dyDescent="0.25">
      <c r="A58" s="64" t="s">
        <v>89</v>
      </c>
      <c r="B58" s="34">
        <v>6677391</v>
      </c>
      <c r="C58" s="34">
        <v>381</v>
      </c>
      <c r="D58" s="34">
        <v>2328935</v>
      </c>
      <c r="E58" s="34">
        <v>157</v>
      </c>
      <c r="F58" s="34">
        <v>3098117</v>
      </c>
      <c r="G58" s="34">
        <v>154</v>
      </c>
      <c r="H58" s="34">
        <v>1038392</v>
      </c>
      <c r="I58" s="34">
        <v>52</v>
      </c>
      <c r="J58" s="34">
        <v>211947</v>
      </c>
      <c r="K58" s="34">
        <v>18</v>
      </c>
    </row>
    <row r="59" spans="1:11" x14ac:dyDescent="0.25">
      <c r="A59" s="17" t="s">
        <v>49</v>
      </c>
      <c r="B59" s="17">
        <v>5313286</v>
      </c>
      <c r="C59" s="17">
        <v>263</v>
      </c>
      <c r="D59" s="17">
        <v>2124023</v>
      </c>
      <c r="E59" s="17">
        <v>133</v>
      </c>
      <c r="F59" s="17">
        <v>2284883</v>
      </c>
      <c r="G59" s="17">
        <v>90</v>
      </c>
      <c r="H59" s="17">
        <v>897620</v>
      </c>
      <c r="I59" s="17">
        <v>37</v>
      </c>
      <c r="J59" s="17">
        <v>6760</v>
      </c>
      <c r="K59" s="17">
        <v>3</v>
      </c>
    </row>
    <row r="60" spans="1:11" x14ac:dyDescent="0.25">
      <c r="A60" s="17" t="s">
        <v>50</v>
      </c>
      <c r="B60" s="17">
        <v>170663</v>
      </c>
      <c r="C60" s="17">
        <v>18</v>
      </c>
      <c r="D60" s="17">
        <v>44808</v>
      </c>
      <c r="E60" s="17">
        <v>5</v>
      </c>
      <c r="F60" s="17">
        <v>118205</v>
      </c>
      <c r="G60" s="17">
        <v>10</v>
      </c>
      <c r="H60" s="17">
        <v>4000</v>
      </c>
      <c r="I60" s="17">
        <v>1</v>
      </c>
      <c r="J60" s="17">
        <v>3650</v>
      </c>
      <c r="K60" s="17">
        <v>2</v>
      </c>
    </row>
    <row r="61" spans="1:11" x14ac:dyDescent="0.25">
      <c r="A61" s="17" t="s">
        <v>51</v>
      </c>
      <c r="B61" s="17">
        <v>253567</v>
      </c>
      <c r="C61" s="17">
        <v>30</v>
      </c>
      <c r="D61" s="17">
        <v>123814</v>
      </c>
      <c r="E61" s="17">
        <v>15</v>
      </c>
      <c r="F61" s="17">
        <v>110963</v>
      </c>
      <c r="G61" s="17">
        <v>10</v>
      </c>
      <c r="H61" s="17">
        <v>18790</v>
      </c>
      <c r="I61" s="17">
        <v>5</v>
      </c>
      <c r="J61" s="17">
        <v>0</v>
      </c>
      <c r="K61" s="17">
        <v>0</v>
      </c>
    </row>
    <row r="62" spans="1:11" x14ac:dyDescent="0.25">
      <c r="A62" s="17" t="s">
        <v>52</v>
      </c>
      <c r="B62" s="17">
        <v>367832</v>
      </c>
      <c r="C62" s="17">
        <v>29</v>
      </c>
      <c r="D62" s="17">
        <v>36290</v>
      </c>
      <c r="E62" s="17">
        <v>4</v>
      </c>
      <c r="F62" s="17">
        <v>199100</v>
      </c>
      <c r="G62" s="17">
        <v>17</v>
      </c>
      <c r="H62" s="17">
        <v>78942</v>
      </c>
      <c r="I62" s="17">
        <v>5</v>
      </c>
      <c r="J62" s="17">
        <v>53500</v>
      </c>
      <c r="K62" s="17">
        <v>3</v>
      </c>
    </row>
    <row r="63" spans="1:11" x14ac:dyDescent="0.25">
      <c r="A63" s="17" t="s">
        <v>53</v>
      </c>
      <c r="B63" s="17">
        <v>190678</v>
      </c>
      <c r="C63" s="17">
        <v>7</v>
      </c>
      <c r="D63" s="17">
        <v>0</v>
      </c>
      <c r="E63" s="17">
        <v>0</v>
      </c>
      <c r="F63" s="17">
        <v>130000</v>
      </c>
      <c r="G63" s="17">
        <v>5</v>
      </c>
      <c r="H63" s="17">
        <v>0</v>
      </c>
      <c r="I63" s="17">
        <v>0</v>
      </c>
      <c r="J63" s="17">
        <v>60678</v>
      </c>
      <c r="K63" s="17">
        <v>2</v>
      </c>
    </row>
    <row r="64" spans="1:11" x14ac:dyDescent="0.25">
      <c r="A64" s="17" t="s">
        <v>93</v>
      </c>
      <c r="B64" s="17">
        <v>46881</v>
      </c>
      <c r="C64" s="17">
        <v>4</v>
      </c>
      <c r="D64" s="17">
        <v>0</v>
      </c>
      <c r="E64" s="17">
        <v>0</v>
      </c>
      <c r="F64" s="17">
        <v>35642</v>
      </c>
      <c r="G64" s="17">
        <v>2</v>
      </c>
      <c r="H64" s="17">
        <v>1000</v>
      </c>
      <c r="I64" s="17">
        <v>1</v>
      </c>
      <c r="J64" s="17">
        <v>10239</v>
      </c>
      <c r="K64" s="17">
        <v>1</v>
      </c>
    </row>
    <row r="65" spans="1:11" x14ac:dyDescent="0.25">
      <c r="A65" s="17" t="s">
        <v>54</v>
      </c>
      <c r="B65" s="17">
        <v>85200</v>
      </c>
      <c r="C65" s="17">
        <v>4</v>
      </c>
      <c r="D65" s="17">
        <v>0</v>
      </c>
      <c r="E65" s="17">
        <v>0</v>
      </c>
      <c r="F65" s="17">
        <v>73700</v>
      </c>
      <c r="G65" s="17">
        <v>3</v>
      </c>
      <c r="H65" s="17">
        <v>0</v>
      </c>
      <c r="I65" s="17">
        <v>0</v>
      </c>
      <c r="J65" s="17">
        <v>11500</v>
      </c>
      <c r="K65" s="17">
        <v>1</v>
      </c>
    </row>
    <row r="66" spans="1:11" x14ac:dyDescent="0.25">
      <c r="A66" s="17" t="s">
        <v>56</v>
      </c>
      <c r="B66" s="17">
        <v>16940</v>
      </c>
      <c r="C66" s="17">
        <v>3</v>
      </c>
      <c r="D66" s="17">
        <v>0</v>
      </c>
      <c r="E66" s="17">
        <v>0</v>
      </c>
      <c r="F66" s="17">
        <v>13440</v>
      </c>
      <c r="G66" s="17">
        <v>2</v>
      </c>
      <c r="H66" s="17">
        <v>0</v>
      </c>
      <c r="I66" s="17">
        <v>0</v>
      </c>
      <c r="J66" s="17">
        <v>3500</v>
      </c>
      <c r="K66" s="17">
        <v>1</v>
      </c>
    </row>
    <row r="67" spans="1:11" x14ac:dyDescent="0.25">
      <c r="A67" s="17" t="s">
        <v>57</v>
      </c>
      <c r="B67" s="17">
        <v>18000</v>
      </c>
      <c r="C67" s="17">
        <v>1</v>
      </c>
      <c r="D67" s="17">
        <v>0</v>
      </c>
      <c r="E67" s="17">
        <v>0</v>
      </c>
      <c r="F67" s="17">
        <v>18000</v>
      </c>
      <c r="G67" s="17">
        <v>1</v>
      </c>
      <c r="H67" s="17">
        <v>0</v>
      </c>
      <c r="I67" s="17">
        <v>0</v>
      </c>
      <c r="J67" s="17">
        <v>0</v>
      </c>
      <c r="K67" s="17">
        <v>0</v>
      </c>
    </row>
    <row r="68" spans="1:11" x14ac:dyDescent="0.25">
      <c r="A68" s="17" t="s">
        <v>58</v>
      </c>
      <c r="B68" s="17">
        <v>15000</v>
      </c>
      <c r="C68" s="17">
        <v>1</v>
      </c>
      <c r="D68" s="17">
        <v>0</v>
      </c>
      <c r="E68" s="17">
        <v>0</v>
      </c>
      <c r="F68" s="17">
        <v>15000</v>
      </c>
      <c r="G68" s="17">
        <v>1</v>
      </c>
      <c r="H68" s="17">
        <v>0</v>
      </c>
      <c r="I68" s="17">
        <v>0</v>
      </c>
      <c r="J68" s="17">
        <v>0</v>
      </c>
      <c r="K68" s="17">
        <v>0</v>
      </c>
    </row>
    <row r="69" spans="1:11" x14ac:dyDescent="0.25">
      <c r="A69" s="17" t="s">
        <v>59</v>
      </c>
      <c r="B69" s="17">
        <v>134694</v>
      </c>
      <c r="C69" s="17">
        <v>10</v>
      </c>
      <c r="D69" s="17">
        <v>0</v>
      </c>
      <c r="E69" s="17">
        <v>0</v>
      </c>
      <c r="F69" s="17">
        <v>34534</v>
      </c>
      <c r="G69" s="17">
        <v>2</v>
      </c>
      <c r="H69" s="17">
        <v>38040</v>
      </c>
      <c r="I69" s="17">
        <v>3</v>
      </c>
      <c r="J69" s="17">
        <v>62120</v>
      </c>
      <c r="K69" s="17">
        <v>5</v>
      </c>
    </row>
    <row r="70" spans="1:11" x14ac:dyDescent="0.25">
      <c r="A70" s="17" t="s">
        <v>90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11" x14ac:dyDescent="0.25">
      <c r="A71" s="17" t="s">
        <v>60</v>
      </c>
      <c r="B71" s="17">
        <v>64650</v>
      </c>
      <c r="C71" s="17">
        <v>11</v>
      </c>
      <c r="D71" s="17">
        <v>0</v>
      </c>
      <c r="E71" s="17">
        <v>0</v>
      </c>
      <c r="F71" s="17">
        <v>64650</v>
      </c>
      <c r="G71" s="17">
        <v>11</v>
      </c>
      <c r="H71" s="17">
        <v>0</v>
      </c>
      <c r="I71" s="17">
        <v>0</v>
      </c>
      <c r="J71" s="17">
        <v>0</v>
      </c>
      <c r="K71" s="17">
        <v>0</v>
      </c>
    </row>
    <row r="73" spans="1:11" x14ac:dyDescent="0.25">
      <c r="A73" s="64" t="s">
        <v>55</v>
      </c>
      <c r="B73" s="34">
        <v>2281084</v>
      </c>
      <c r="C73" s="34">
        <v>181</v>
      </c>
      <c r="D73" s="34">
        <v>631929</v>
      </c>
      <c r="E73" s="34">
        <v>54</v>
      </c>
      <c r="F73" s="34">
        <v>1276498</v>
      </c>
      <c r="G73" s="34">
        <v>89</v>
      </c>
      <c r="H73" s="34">
        <v>245112</v>
      </c>
      <c r="I73" s="34">
        <v>25</v>
      </c>
      <c r="J73" s="34">
        <v>127545</v>
      </c>
      <c r="K73" s="34">
        <v>13</v>
      </c>
    </row>
    <row r="74" spans="1:11" x14ac:dyDescent="0.25">
      <c r="A74" s="17" t="s">
        <v>61</v>
      </c>
      <c r="B74" s="17">
        <v>62230</v>
      </c>
      <c r="C74" s="17">
        <v>7</v>
      </c>
      <c r="D74" s="17">
        <v>8500</v>
      </c>
      <c r="E74" s="17">
        <v>1</v>
      </c>
      <c r="F74" s="17">
        <v>43980</v>
      </c>
      <c r="G74" s="17">
        <v>4</v>
      </c>
      <c r="H74" s="17">
        <v>9750</v>
      </c>
      <c r="I74" s="17">
        <v>2</v>
      </c>
      <c r="J74" s="17">
        <v>0</v>
      </c>
      <c r="K74" s="17">
        <v>0</v>
      </c>
    </row>
    <row r="75" spans="1:11" x14ac:dyDescent="0.25">
      <c r="A75" s="17" t="s">
        <v>62</v>
      </c>
      <c r="B75" s="17">
        <v>744707</v>
      </c>
      <c r="C75" s="17">
        <v>57</v>
      </c>
      <c r="D75" s="17">
        <v>248795</v>
      </c>
      <c r="E75" s="17">
        <v>21</v>
      </c>
      <c r="F75" s="17">
        <v>450464</v>
      </c>
      <c r="G75" s="17">
        <v>30</v>
      </c>
      <c r="H75" s="17">
        <v>37948</v>
      </c>
      <c r="I75" s="17">
        <v>5</v>
      </c>
      <c r="J75" s="17">
        <v>7500</v>
      </c>
      <c r="K75" s="17">
        <v>1</v>
      </c>
    </row>
    <row r="76" spans="1:11" x14ac:dyDescent="0.25">
      <c r="A76" s="17" t="s">
        <v>63</v>
      </c>
      <c r="B76" s="17">
        <v>77460</v>
      </c>
      <c r="C76" s="17">
        <v>10</v>
      </c>
      <c r="D76" s="17">
        <v>12250</v>
      </c>
      <c r="E76" s="17">
        <v>2</v>
      </c>
      <c r="F76" s="17">
        <v>53610</v>
      </c>
      <c r="G76" s="17">
        <v>5</v>
      </c>
      <c r="H76" s="17">
        <v>11600</v>
      </c>
      <c r="I76" s="17">
        <v>3</v>
      </c>
      <c r="J76" s="17">
        <v>0</v>
      </c>
      <c r="K76" s="17">
        <v>0</v>
      </c>
    </row>
    <row r="77" spans="1:11" x14ac:dyDescent="0.25">
      <c r="A77" s="17" t="s">
        <v>64</v>
      </c>
      <c r="B77" s="17">
        <v>16350</v>
      </c>
      <c r="C77" s="17">
        <v>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16350</v>
      </c>
      <c r="K77" s="17">
        <v>4</v>
      </c>
    </row>
    <row r="78" spans="1:11" x14ac:dyDescent="0.25">
      <c r="A78" s="17" t="s">
        <v>65</v>
      </c>
      <c r="B78" s="17">
        <v>22936</v>
      </c>
      <c r="C78" s="17">
        <v>3</v>
      </c>
      <c r="D78" s="17">
        <v>0</v>
      </c>
      <c r="E78" s="17">
        <v>0</v>
      </c>
      <c r="F78" s="17">
        <v>0</v>
      </c>
      <c r="G78" s="17">
        <v>0</v>
      </c>
      <c r="H78" s="17">
        <v>10936</v>
      </c>
      <c r="I78" s="17">
        <v>2</v>
      </c>
      <c r="J78" s="17">
        <v>12000</v>
      </c>
      <c r="K78" s="17">
        <v>1</v>
      </c>
    </row>
    <row r="79" spans="1:11" x14ac:dyDescent="0.25">
      <c r="A79" s="17" t="s">
        <v>66</v>
      </c>
      <c r="B79" s="17">
        <v>55308</v>
      </c>
      <c r="C79" s="17">
        <v>5</v>
      </c>
      <c r="D79" s="17">
        <v>0</v>
      </c>
      <c r="E79" s="17">
        <v>0</v>
      </c>
      <c r="F79" s="17">
        <v>6900</v>
      </c>
      <c r="G79" s="17">
        <v>1</v>
      </c>
      <c r="H79" s="17">
        <v>48408</v>
      </c>
      <c r="I79" s="17">
        <v>4</v>
      </c>
      <c r="J79" s="17">
        <v>0</v>
      </c>
      <c r="K79" s="17">
        <v>0</v>
      </c>
    </row>
    <row r="80" spans="1:11" x14ac:dyDescent="0.25">
      <c r="A80" s="17" t="s">
        <v>67</v>
      </c>
      <c r="B80" s="17">
        <v>60496</v>
      </c>
      <c r="C80" s="17">
        <v>9</v>
      </c>
      <c r="D80" s="17">
        <v>0</v>
      </c>
      <c r="E80" s="17">
        <v>0</v>
      </c>
      <c r="F80" s="17">
        <v>51826</v>
      </c>
      <c r="G80" s="17">
        <v>8</v>
      </c>
      <c r="H80" s="17">
        <v>8670</v>
      </c>
      <c r="I80" s="17">
        <v>1</v>
      </c>
      <c r="J80" s="17">
        <v>0</v>
      </c>
      <c r="K80" s="17">
        <v>0</v>
      </c>
    </row>
    <row r="81" spans="1:11" x14ac:dyDescent="0.25">
      <c r="A81" s="17" t="s">
        <v>68</v>
      </c>
      <c r="B81" s="17">
        <v>772900</v>
      </c>
      <c r="C81" s="17">
        <v>43</v>
      </c>
      <c r="D81" s="17">
        <v>233284</v>
      </c>
      <c r="E81" s="17">
        <v>13</v>
      </c>
      <c r="F81" s="17">
        <v>369416</v>
      </c>
      <c r="G81" s="17">
        <v>19</v>
      </c>
      <c r="H81" s="17">
        <v>106100</v>
      </c>
      <c r="I81" s="17">
        <v>6</v>
      </c>
      <c r="J81" s="17">
        <v>64100</v>
      </c>
      <c r="K81" s="17">
        <v>5</v>
      </c>
    </row>
    <row r="82" spans="1:11" x14ac:dyDescent="0.25">
      <c r="A82" s="17" t="s">
        <v>69</v>
      </c>
      <c r="B82" s="17">
        <v>468697</v>
      </c>
      <c r="C82" s="17">
        <v>43</v>
      </c>
      <c r="D82" s="17">
        <v>129100</v>
      </c>
      <c r="E82" s="17">
        <v>17</v>
      </c>
      <c r="F82" s="17">
        <v>300302</v>
      </c>
      <c r="G82" s="17">
        <v>22</v>
      </c>
      <c r="H82" s="17">
        <v>11700</v>
      </c>
      <c r="I82" s="17">
        <v>2</v>
      </c>
      <c r="J82" s="17">
        <v>27595</v>
      </c>
      <c r="K82" s="17">
        <v>2</v>
      </c>
    </row>
    <row r="84" spans="1:11" x14ac:dyDescent="0.25">
      <c r="A84" s="64" t="s">
        <v>70</v>
      </c>
      <c r="B84" s="34">
        <v>6469239</v>
      </c>
      <c r="C84" s="34">
        <v>391</v>
      </c>
      <c r="D84" s="34">
        <v>794712</v>
      </c>
      <c r="E84" s="34">
        <v>62</v>
      </c>
      <c r="F84" s="34">
        <v>3041204</v>
      </c>
      <c r="G84" s="34">
        <v>142</v>
      </c>
      <c r="H84" s="34">
        <v>537961</v>
      </c>
      <c r="I84" s="34">
        <v>33</v>
      </c>
      <c r="J84" s="34">
        <v>2095362</v>
      </c>
      <c r="K84" s="34">
        <v>154</v>
      </c>
    </row>
    <row r="85" spans="1:11" x14ac:dyDescent="0.25">
      <c r="A85" s="17" t="s">
        <v>71</v>
      </c>
      <c r="B85" s="17">
        <v>1237449</v>
      </c>
      <c r="C85" s="17">
        <v>87</v>
      </c>
      <c r="D85" s="17">
        <v>485116</v>
      </c>
      <c r="E85" s="17">
        <v>44</v>
      </c>
      <c r="F85" s="17">
        <v>624607</v>
      </c>
      <c r="G85" s="17">
        <v>34</v>
      </c>
      <c r="H85" s="17">
        <v>127726</v>
      </c>
      <c r="I85" s="17">
        <v>9</v>
      </c>
      <c r="J85" s="17">
        <v>0</v>
      </c>
      <c r="K85" s="17">
        <v>0</v>
      </c>
    </row>
    <row r="86" spans="1:11" x14ac:dyDescent="0.25">
      <c r="A86" s="17" t="s">
        <v>72</v>
      </c>
      <c r="B86" s="17">
        <v>1469732</v>
      </c>
      <c r="C86" s="17">
        <v>77</v>
      </c>
      <c r="D86" s="17">
        <v>168006</v>
      </c>
      <c r="E86" s="17">
        <v>8</v>
      </c>
      <c r="F86" s="17">
        <v>1079741</v>
      </c>
      <c r="G86" s="17">
        <v>48</v>
      </c>
      <c r="H86" s="17">
        <v>200335</v>
      </c>
      <c r="I86" s="17">
        <v>16</v>
      </c>
      <c r="J86" s="17">
        <v>21650</v>
      </c>
      <c r="K86" s="17">
        <v>5</v>
      </c>
    </row>
    <row r="87" spans="1:11" x14ac:dyDescent="0.25">
      <c r="A87" s="17" t="s">
        <v>73</v>
      </c>
      <c r="B87" s="17">
        <v>53800</v>
      </c>
      <c r="C87" s="17">
        <v>4</v>
      </c>
      <c r="D87" s="17">
        <v>0</v>
      </c>
      <c r="E87" s="17">
        <v>0</v>
      </c>
      <c r="F87" s="17">
        <v>53800</v>
      </c>
      <c r="G87" s="17">
        <v>4</v>
      </c>
      <c r="H87" s="17">
        <v>0</v>
      </c>
      <c r="I87" s="17">
        <v>0</v>
      </c>
      <c r="J87" s="17">
        <v>0</v>
      </c>
      <c r="K87" s="17">
        <v>0</v>
      </c>
    </row>
    <row r="88" spans="1:11" x14ac:dyDescent="0.25">
      <c r="A88" s="17" t="s">
        <v>74</v>
      </c>
      <c r="B88" s="17">
        <v>33836</v>
      </c>
      <c r="C88" s="17">
        <v>3</v>
      </c>
      <c r="D88" s="17">
        <v>0</v>
      </c>
      <c r="E88" s="17">
        <v>0</v>
      </c>
      <c r="F88" s="17">
        <v>25336</v>
      </c>
      <c r="G88" s="17">
        <v>2</v>
      </c>
      <c r="H88" s="17">
        <v>0</v>
      </c>
      <c r="I88" s="17">
        <v>0</v>
      </c>
      <c r="J88" s="17">
        <v>8500</v>
      </c>
      <c r="K88" s="17">
        <v>1</v>
      </c>
    </row>
    <row r="89" spans="1:11" x14ac:dyDescent="0.25">
      <c r="A89" s="17" t="s">
        <v>75</v>
      </c>
      <c r="B89" s="17">
        <v>22800</v>
      </c>
      <c r="C89" s="17">
        <v>2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22800</v>
      </c>
      <c r="K89" s="17">
        <v>2</v>
      </c>
    </row>
    <row r="90" spans="1:11" x14ac:dyDescent="0.25">
      <c r="A90" s="17" t="s">
        <v>76</v>
      </c>
      <c r="B90" s="17">
        <v>125200</v>
      </c>
      <c r="C90" s="17">
        <v>9</v>
      </c>
      <c r="D90" s="17">
        <v>0</v>
      </c>
      <c r="E90" s="17">
        <v>0</v>
      </c>
      <c r="F90" s="17">
        <v>70000</v>
      </c>
      <c r="G90" s="17">
        <v>3</v>
      </c>
      <c r="H90" s="17">
        <v>9500</v>
      </c>
      <c r="I90" s="17">
        <v>1</v>
      </c>
      <c r="J90" s="17">
        <v>45700</v>
      </c>
      <c r="K90" s="17">
        <v>5</v>
      </c>
    </row>
    <row r="91" spans="1:11" x14ac:dyDescent="0.25">
      <c r="A91" s="17" t="s">
        <v>77</v>
      </c>
      <c r="B91" s="17">
        <v>306220</v>
      </c>
      <c r="C91" s="17">
        <v>22</v>
      </c>
      <c r="D91" s="17">
        <v>48300</v>
      </c>
      <c r="E91" s="17">
        <v>4</v>
      </c>
      <c r="F91" s="17">
        <v>122720</v>
      </c>
      <c r="G91" s="17">
        <v>7</v>
      </c>
      <c r="H91" s="17">
        <v>0</v>
      </c>
      <c r="I91" s="17">
        <v>0</v>
      </c>
      <c r="J91" s="17">
        <v>135200</v>
      </c>
      <c r="K91" s="17">
        <v>11</v>
      </c>
    </row>
    <row r="92" spans="1:11" x14ac:dyDescent="0.25">
      <c r="A92" s="17" t="s">
        <v>78</v>
      </c>
      <c r="B92" s="17">
        <v>70846</v>
      </c>
      <c r="C92" s="17">
        <v>5</v>
      </c>
      <c r="D92" s="17">
        <v>0</v>
      </c>
      <c r="E92" s="17">
        <v>0</v>
      </c>
      <c r="F92" s="17">
        <v>7800</v>
      </c>
      <c r="G92" s="17">
        <v>1</v>
      </c>
      <c r="H92" s="17">
        <v>0</v>
      </c>
      <c r="I92" s="17">
        <v>0</v>
      </c>
      <c r="J92" s="17">
        <v>63046</v>
      </c>
      <c r="K92" s="17">
        <v>4</v>
      </c>
    </row>
    <row r="93" spans="1:11" x14ac:dyDescent="0.25">
      <c r="A93" s="17" t="s">
        <v>79</v>
      </c>
      <c r="B93" s="17">
        <v>730663</v>
      </c>
      <c r="C93" s="17">
        <v>31</v>
      </c>
      <c r="D93" s="17">
        <v>52680</v>
      </c>
      <c r="E93" s="17">
        <v>3</v>
      </c>
      <c r="F93" s="17">
        <v>636183</v>
      </c>
      <c r="G93" s="17">
        <v>25</v>
      </c>
      <c r="H93" s="17">
        <v>41800</v>
      </c>
      <c r="I93" s="17">
        <v>3</v>
      </c>
      <c r="J93" s="17">
        <v>0</v>
      </c>
      <c r="K93" s="17">
        <v>0</v>
      </c>
    </row>
    <row r="94" spans="1:11" x14ac:dyDescent="0.25">
      <c r="A94" s="17" t="s">
        <v>80</v>
      </c>
      <c r="B94" s="17">
        <v>503768</v>
      </c>
      <c r="C94" s="17">
        <v>20</v>
      </c>
      <c r="D94" s="17">
        <v>40610</v>
      </c>
      <c r="E94" s="17">
        <v>3</v>
      </c>
      <c r="F94" s="17">
        <v>297158</v>
      </c>
      <c r="G94" s="17">
        <v>12</v>
      </c>
      <c r="H94" s="17">
        <v>158600</v>
      </c>
      <c r="I94" s="17">
        <v>4</v>
      </c>
      <c r="J94" s="17">
        <v>7400</v>
      </c>
      <c r="K94" s="17">
        <v>1</v>
      </c>
    </row>
    <row r="95" spans="1:11" x14ac:dyDescent="0.25">
      <c r="A95" s="17" t="s">
        <v>81</v>
      </c>
      <c r="B95" s="17">
        <v>940759</v>
      </c>
      <c r="C95" s="17">
        <v>77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940759</v>
      </c>
      <c r="K95" s="17">
        <v>77</v>
      </c>
    </row>
    <row r="96" spans="1:11" x14ac:dyDescent="0.25">
      <c r="A96" s="17" t="s">
        <v>82</v>
      </c>
      <c r="B96" s="17">
        <v>82692</v>
      </c>
      <c r="C96" s="17">
        <v>8</v>
      </c>
      <c r="D96" s="17">
        <v>0</v>
      </c>
      <c r="E96" s="17">
        <v>0</v>
      </c>
      <c r="F96" s="17">
        <v>28945</v>
      </c>
      <c r="G96" s="17">
        <v>2</v>
      </c>
      <c r="H96" s="17">
        <v>0</v>
      </c>
      <c r="I96" s="17">
        <v>0</v>
      </c>
      <c r="J96" s="17">
        <v>53747</v>
      </c>
      <c r="K96" s="17">
        <v>6</v>
      </c>
    </row>
    <row r="97" spans="1:11" x14ac:dyDescent="0.25">
      <c r="A97" s="17" t="s">
        <v>83</v>
      </c>
      <c r="B97" s="17">
        <v>876680</v>
      </c>
      <c r="C97" s="17">
        <v>44</v>
      </c>
      <c r="D97" s="17">
        <v>0</v>
      </c>
      <c r="E97" s="17">
        <v>0</v>
      </c>
      <c r="F97" s="17">
        <v>80500</v>
      </c>
      <c r="G97" s="17">
        <v>3</v>
      </c>
      <c r="H97" s="17">
        <v>0</v>
      </c>
      <c r="I97" s="17">
        <v>0</v>
      </c>
      <c r="J97" s="17">
        <v>796180</v>
      </c>
      <c r="K97" s="17">
        <v>41</v>
      </c>
    </row>
    <row r="98" spans="1:11" x14ac:dyDescent="0.25">
      <c r="A98" s="17" t="s">
        <v>84</v>
      </c>
      <c r="B98" s="17">
        <v>14794</v>
      </c>
      <c r="C98" s="17">
        <v>2</v>
      </c>
      <c r="D98" s="17">
        <v>0</v>
      </c>
      <c r="E98" s="17">
        <v>0</v>
      </c>
      <c r="F98" s="17">
        <v>14414</v>
      </c>
      <c r="G98" s="17">
        <v>1</v>
      </c>
      <c r="H98" s="17">
        <v>0</v>
      </c>
      <c r="I98" s="17">
        <v>0</v>
      </c>
      <c r="J98" s="17">
        <v>380</v>
      </c>
      <c r="K98" s="17">
        <v>1</v>
      </c>
    </row>
    <row r="99" spans="1:11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11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</row>
    <row r="108" spans="1:11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</row>
    <row r="109" spans="1:11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</row>
    <row r="110" spans="1:11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</row>
    <row r="111" spans="1:11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</row>
    <row r="112" spans="1:11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39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28.5703125" style="17" bestFit="1" customWidth="1"/>
    <col min="15" max="15" width="10.140625" style="17" bestFit="1" customWidth="1"/>
    <col min="16" max="16384" width="9.140625" style="17"/>
  </cols>
  <sheetData>
    <row r="1" spans="1:15" x14ac:dyDescent="0.25">
      <c r="A1" s="26" t="s">
        <v>0</v>
      </c>
      <c r="B1" s="105" t="s">
        <v>104</v>
      </c>
      <c r="C1" s="105"/>
      <c r="D1" s="105"/>
      <c r="E1" s="105"/>
      <c r="F1" s="105"/>
      <c r="G1" s="105"/>
      <c r="H1" s="105"/>
      <c r="I1" s="105"/>
      <c r="J1" s="105"/>
      <c r="K1" s="105"/>
      <c r="L1" s="8"/>
      <c r="M1" s="8"/>
      <c r="N1" s="8"/>
      <c r="O1" s="8"/>
    </row>
    <row r="2" spans="1:15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8"/>
      <c r="M2" s="8"/>
      <c r="N2" s="8"/>
      <c r="O2" s="8"/>
    </row>
    <row r="3" spans="1:15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8"/>
      <c r="M3" s="10"/>
      <c r="N3" s="8"/>
      <c r="O3" s="8"/>
    </row>
    <row r="4" spans="1:15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8"/>
      <c r="M4" s="8"/>
      <c r="N4" s="8"/>
      <c r="O4" s="8"/>
    </row>
    <row r="5" spans="1:15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8"/>
      <c r="M5" s="10"/>
      <c r="N5" s="8"/>
      <c r="O5" s="8"/>
    </row>
    <row r="6" spans="1:15" x14ac:dyDescent="0.25">
      <c r="A6" s="2" t="s">
        <v>9</v>
      </c>
      <c r="B6" s="6">
        <v>181416708</v>
      </c>
      <c r="C6" s="6">
        <v>6231</v>
      </c>
      <c r="D6" s="6">
        <v>99486675</v>
      </c>
      <c r="E6" s="6">
        <v>3594</v>
      </c>
      <c r="F6" s="6">
        <v>47279796</v>
      </c>
      <c r="G6" s="6">
        <v>1619</v>
      </c>
      <c r="H6" s="6">
        <v>25370029</v>
      </c>
      <c r="I6" s="6">
        <v>529</v>
      </c>
      <c r="J6" s="6">
        <v>9280208</v>
      </c>
      <c r="K6" s="6">
        <v>489</v>
      </c>
      <c r="L6" s="8"/>
      <c r="M6" s="75">
        <f>+B6/C6*1000</f>
        <v>29115183.437650457</v>
      </c>
      <c r="N6" s="76" t="s">
        <v>9</v>
      </c>
      <c r="O6" s="10"/>
    </row>
    <row r="7" spans="1:15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75">
        <f>B8/C8*1000</f>
        <v>32010054.360135898</v>
      </c>
      <c r="N7" s="76" t="s">
        <v>10</v>
      </c>
      <c r="O7" s="10"/>
    </row>
    <row r="8" spans="1:15" x14ac:dyDescent="0.25">
      <c r="A8" s="2" t="s">
        <v>10</v>
      </c>
      <c r="B8" s="6">
        <v>113059512</v>
      </c>
      <c r="C8" s="6">
        <v>3532</v>
      </c>
      <c r="D8" s="6">
        <v>70820752</v>
      </c>
      <c r="E8" s="6">
        <v>2690</v>
      </c>
      <c r="F8" s="6">
        <v>24357320</v>
      </c>
      <c r="G8" s="6">
        <v>519</v>
      </c>
      <c r="H8" s="6">
        <v>16018801</v>
      </c>
      <c r="I8" s="6">
        <v>242</v>
      </c>
      <c r="J8" s="6">
        <v>1862639</v>
      </c>
      <c r="K8" s="6">
        <v>81</v>
      </c>
      <c r="L8" s="8"/>
      <c r="M8" s="75">
        <f>(B18+B25+B37+B49+B58+B73+B84)/(C18+C25+C37+C49+C58+C73+C84)*1000</f>
        <v>25326860.318636533</v>
      </c>
      <c r="N8" s="76" t="s">
        <v>107</v>
      </c>
      <c r="O8" s="10"/>
    </row>
    <row r="9" spans="1:15" x14ac:dyDescent="0.25">
      <c r="A9" s="17" t="s">
        <v>11</v>
      </c>
      <c r="B9" s="17">
        <v>57798334</v>
      </c>
      <c r="C9" s="17">
        <v>1945</v>
      </c>
      <c r="D9" s="17">
        <v>40323958</v>
      </c>
      <c r="E9" s="17">
        <v>1631</v>
      </c>
      <c r="F9" s="17">
        <v>8887331</v>
      </c>
      <c r="G9" s="17">
        <v>187</v>
      </c>
      <c r="H9" s="17">
        <v>8300155</v>
      </c>
      <c r="I9" s="17">
        <v>113</v>
      </c>
      <c r="J9" s="17">
        <v>286890</v>
      </c>
      <c r="K9" s="17">
        <v>14</v>
      </c>
      <c r="L9" s="8"/>
      <c r="M9" s="75">
        <f>B73/C73*1000</f>
        <v>19866003.745318349</v>
      </c>
      <c r="N9" s="76" t="s">
        <v>55</v>
      </c>
    </row>
    <row r="10" spans="1:15" x14ac:dyDescent="0.25">
      <c r="A10" s="17" t="s">
        <v>12</v>
      </c>
      <c r="B10" s="17">
        <v>18962225</v>
      </c>
      <c r="C10" s="17">
        <v>541</v>
      </c>
      <c r="D10" s="17">
        <v>13132274</v>
      </c>
      <c r="E10" s="17">
        <v>443</v>
      </c>
      <c r="F10" s="17">
        <v>2862976</v>
      </c>
      <c r="G10" s="17">
        <v>60</v>
      </c>
      <c r="H10" s="17">
        <v>2903975</v>
      </c>
      <c r="I10" s="17">
        <v>36</v>
      </c>
      <c r="J10" s="17">
        <v>63000</v>
      </c>
      <c r="K10" s="17">
        <v>2</v>
      </c>
      <c r="L10" s="8"/>
    </row>
    <row r="11" spans="1:15" x14ac:dyDescent="0.25">
      <c r="A11" s="17" t="s">
        <v>13</v>
      </c>
      <c r="B11" s="17">
        <v>1554350</v>
      </c>
      <c r="C11" s="17">
        <v>39</v>
      </c>
      <c r="D11" s="17">
        <v>888850</v>
      </c>
      <c r="E11" s="17">
        <v>31</v>
      </c>
      <c r="F11" s="17">
        <v>665500</v>
      </c>
      <c r="G11" s="17">
        <v>8</v>
      </c>
      <c r="H11" s="17">
        <v>0</v>
      </c>
      <c r="I11" s="17">
        <v>0</v>
      </c>
      <c r="J11" s="17">
        <v>0</v>
      </c>
      <c r="K11" s="17">
        <v>0</v>
      </c>
      <c r="L11" s="8"/>
    </row>
    <row r="12" spans="1:15" x14ac:dyDescent="0.25">
      <c r="A12" s="17" t="s">
        <v>14</v>
      </c>
      <c r="B12" s="17">
        <v>10463629</v>
      </c>
      <c r="C12" s="17">
        <v>212</v>
      </c>
      <c r="D12" s="17">
        <v>4313534</v>
      </c>
      <c r="E12" s="17">
        <v>114</v>
      </c>
      <c r="F12" s="17">
        <v>3527175</v>
      </c>
      <c r="G12" s="17">
        <v>65</v>
      </c>
      <c r="H12" s="17">
        <v>1833220</v>
      </c>
      <c r="I12" s="17">
        <v>10</v>
      </c>
      <c r="J12" s="17">
        <v>789700</v>
      </c>
      <c r="K12" s="17">
        <v>23</v>
      </c>
      <c r="L12" s="8"/>
    </row>
    <row r="13" spans="1:15" x14ac:dyDescent="0.25">
      <c r="A13" s="17" t="s">
        <v>15</v>
      </c>
      <c r="B13" s="17">
        <v>16941448</v>
      </c>
      <c r="C13" s="17">
        <v>557</v>
      </c>
      <c r="D13" s="17">
        <v>9730354</v>
      </c>
      <c r="E13" s="17">
        <v>375</v>
      </c>
      <c r="F13" s="17">
        <v>4571293</v>
      </c>
      <c r="G13" s="17">
        <v>108</v>
      </c>
      <c r="H13" s="17">
        <v>2571801</v>
      </c>
      <c r="I13" s="17">
        <v>72</v>
      </c>
      <c r="J13" s="17">
        <v>68000</v>
      </c>
      <c r="K13" s="17">
        <v>2</v>
      </c>
      <c r="L13" s="8"/>
    </row>
    <row r="14" spans="1:15" x14ac:dyDescent="0.25">
      <c r="A14" s="17" t="s">
        <v>16</v>
      </c>
      <c r="B14" s="17">
        <v>1334700</v>
      </c>
      <c r="C14" s="17">
        <v>37</v>
      </c>
      <c r="D14" s="17">
        <v>365900</v>
      </c>
      <c r="E14" s="17">
        <v>15</v>
      </c>
      <c r="F14" s="17">
        <v>968800</v>
      </c>
      <c r="G14" s="17">
        <v>22</v>
      </c>
      <c r="H14" s="17">
        <v>0</v>
      </c>
      <c r="I14" s="17">
        <v>0</v>
      </c>
      <c r="J14" s="17">
        <v>0</v>
      </c>
      <c r="K14" s="17">
        <v>0</v>
      </c>
      <c r="L14" s="8"/>
    </row>
    <row r="15" spans="1:15" x14ac:dyDescent="0.25">
      <c r="A15" s="17" t="s">
        <v>17</v>
      </c>
      <c r="B15" s="17">
        <v>5884730</v>
      </c>
      <c r="C15" s="17">
        <v>181</v>
      </c>
      <c r="D15" s="17">
        <v>2065882</v>
      </c>
      <c r="E15" s="17">
        <v>81</v>
      </c>
      <c r="F15" s="17">
        <v>2829245</v>
      </c>
      <c r="G15" s="17">
        <v>67</v>
      </c>
      <c r="H15" s="17">
        <v>409650</v>
      </c>
      <c r="I15" s="17">
        <v>11</v>
      </c>
      <c r="J15" s="17">
        <v>579953</v>
      </c>
      <c r="K15" s="17">
        <v>22</v>
      </c>
      <c r="L15" s="8"/>
    </row>
    <row r="16" spans="1:15" x14ac:dyDescent="0.25">
      <c r="A16" s="17" t="s">
        <v>18</v>
      </c>
      <c r="B16" s="17">
        <v>120096</v>
      </c>
      <c r="C16" s="17">
        <v>20</v>
      </c>
      <c r="D16" s="17">
        <v>0</v>
      </c>
      <c r="E16" s="17">
        <v>0</v>
      </c>
      <c r="F16" s="17">
        <v>45000</v>
      </c>
      <c r="G16" s="17">
        <v>2</v>
      </c>
      <c r="H16" s="17">
        <v>0</v>
      </c>
      <c r="I16" s="17">
        <v>0</v>
      </c>
      <c r="J16" s="17">
        <v>75096</v>
      </c>
      <c r="K16" s="17">
        <v>18</v>
      </c>
      <c r="L16" s="8"/>
    </row>
    <row r="17" spans="1:12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8"/>
    </row>
    <row r="18" spans="1:12" x14ac:dyDescent="0.25">
      <c r="A18" s="2" t="s">
        <v>19</v>
      </c>
      <c r="B18" s="6">
        <v>28290148</v>
      </c>
      <c r="C18" s="6">
        <v>622</v>
      </c>
      <c r="D18" s="6">
        <v>17032943</v>
      </c>
      <c r="E18" s="6">
        <v>291</v>
      </c>
      <c r="F18" s="6">
        <v>6390704</v>
      </c>
      <c r="G18" s="6">
        <v>234</v>
      </c>
      <c r="H18" s="6">
        <v>4567273</v>
      </c>
      <c r="I18" s="6">
        <v>62</v>
      </c>
      <c r="J18" s="6">
        <v>299228</v>
      </c>
      <c r="K18" s="6">
        <v>35</v>
      </c>
      <c r="L18" s="8"/>
    </row>
    <row r="19" spans="1:12" x14ac:dyDescent="0.25">
      <c r="A19" s="17" t="s">
        <v>20</v>
      </c>
      <c r="B19" s="17">
        <v>24049743</v>
      </c>
      <c r="C19" s="17">
        <v>435</v>
      </c>
      <c r="D19" s="17">
        <v>16410839</v>
      </c>
      <c r="E19" s="17">
        <v>249</v>
      </c>
      <c r="F19" s="17">
        <v>3391401</v>
      </c>
      <c r="G19" s="17">
        <v>120</v>
      </c>
      <c r="H19" s="17">
        <v>4086463</v>
      </c>
      <c r="I19" s="17">
        <v>43</v>
      </c>
      <c r="J19" s="17">
        <v>161040</v>
      </c>
      <c r="K19" s="17">
        <v>23</v>
      </c>
      <c r="L19" s="8"/>
    </row>
    <row r="20" spans="1:12" x14ac:dyDescent="0.25">
      <c r="A20" s="17" t="s">
        <v>21</v>
      </c>
      <c r="B20" s="17">
        <v>1652197</v>
      </c>
      <c r="C20" s="17">
        <v>71</v>
      </c>
      <c r="D20" s="17">
        <v>315274</v>
      </c>
      <c r="E20" s="17">
        <v>18</v>
      </c>
      <c r="F20" s="17">
        <v>1084707</v>
      </c>
      <c r="G20" s="17">
        <v>38</v>
      </c>
      <c r="H20" s="17">
        <v>169660</v>
      </c>
      <c r="I20" s="17">
        <v>8</v>
      </c>
      <c r="J20" s="17">
        <v>82556</v>
      </c>
      <c r="K20" s="17">
        <v>7</v>
      </c>
      <c r="L20" s="8"/>
    </row>
    <row r="21" spans="1:12" x14ac:dyDescent="0.25">
      <c r="A21" s="17" t="s">
        <v>22</v>
      </c>
      <c r="B21" s="17">
        <v>1077830</v>
      </c>
      <c r="C21" s="17">
        <v>56</v>
      </c>
      <c r="D21" s="17">
        <v>137400</v>
      </c>
      <c r="E21" s="17">
        <v>12</v>
      </c>
      <c r="F21" s="17">
        <v>735380</v>
      </c>
      <c r="G21" s="17">
        <v>33</v>
      </c>
      <c r="H21" s="17">
        <v>154800</v>
      </c>
      <c r="I21" s="17">
        <v>8</v>
      </c>
      <c r="J21" s="17">
        <v>50250</v>
      </c>
      <c r="K21" s="17">
        <v>3</v>
      </c>
      <c r="L21" s="8"/>
    </row>
    <row r="22" spans="1:12" x14ac:dyDescent="0.25">
      <c r="A22" s="17" t="s">
        <v>23</v>
      </c>
      <c r="B22" s="17">
        <v>726467</v>
      </c>
      <c r="C22" s="17">
        <v>37</v>
      </c>
      <c r="D22" s="17">
        <v>55300</v>
      </c>
      <c r="E22" s="17">
        <v>4</v>
      </c>
      <c r="F22" s="17">
        <v>671167</v>
      </c>
      <c r="G22" s="17">
        <v>33</v>
      </c>
      <c r="H22" s="17">
        <v>0</v>
      </c>
      <c r="I22" s="17">
        <v>0</v>
      </c>
      <c r="J22" s="17">
        <v>0</v>
      </c>
      <c r="K22" s="17">
        <v>0</v>
      </c>
      <c r="L22" s="8"/>
    </row>
    <row r="23" spans="1:12" x14ac:dyDescent="0.25">
      <c r="A23" s="17" t="s">
        <v>24</v>
      </c>
      <c r="B23" s="17">
        <v>783911</v>
      </c>
      <c r="C23" s="17">
        <v>23</v>
      </c>
      <c r="D23" s="17">
        <v>114130</v>
      </c>
      <c r="E23" s="17">
        <v>8</v>
      </c>
      <c r="F23" s="17">
        <v>508049</v>
      </c>
      <c r="G23" s="17">
        <v>10</v>
      </c>
      <c r="H23" s="17">
        <v>156350</v>
      </c>
      <c r="I23" s="17">
        <v>3</v>
      </c>
      <c r="J23" s="17">
        <v>5382</v>
      </c>
      <c r="K23" s="17">
        <v>2</v>
      </c>
      <c r="L23" s="8"/>
    </row>
    <row r="24" spans="1:12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5">
      <c r="A25" s="2" t="s">
        <v>25</v>
      </c>
      <c r="B25" s="6">
        <v>7300679</v>
      </c>
      <c r="C25" s="6">
        <v>346</v>
      </c>
      <c r="D25" s="6">
        <v>2521595</v>
      </c>
      <c r="E25" s="6">
        <v>115</v>
      </c>
      <c r="F25" s="6">
        <v>2438935</v>
      </c>
      <c r="G25" s="6">
        <v>112</v>
      </c>
      <c r="H25" s="6">
        <v>926429</v>
      </c>
      <c r="I25" s="6">
        <v>35</v>
      </c>
      <c r="J25" s="6">
        <v>1413720</v>
      </c>
      <c r="K25" s="6">
        <v>84</v>
      </c>
      <c r="L25" s="8"/>
    </row>
    <row r="26" spans="1:12" x14ac:dyDescent="0.25">
      <c r="A26" s="17" t="s">
        <v>26</v>
      </c>
      <c r="B26" s="17">
        <v>3719012</v>
      </c>
      <c r="C26" s="17">
        <v>138</v>
      </c>
      <c r="D26" s="17">
        <v>1805763</v>
      </c>
      <c r="E26" s="17">
        <v>75</v>
      </c>
      <c r="F26" s="17">
        <v>1182500</v>
      </c>
      <c r="G26" s="17">
        <v>46</v>
      </c>
      <c r="H26" s="17">
        <v>715549</v>
      </c>
      <c r="I26" s="17">
        <v>15</v>
      </c>
      <c r="J26" s="17">
        <v>15200</v>
      </c>
      <c r="K26" s="17">
        <v>2</v>
      </c>
      <c r="L26" s="8"/>
    </row>
    <row r="27" spans="1:12" x14ac:dyDescent="0.25">
      <c r="A27" s="17" t="s">
        <v>27</v>
      </c>
      <c r="B27" s="17">
        <v>237585</v>
      </c>
      <c r="C27" s="17">
        <v>26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237585</v>
      </c>
      <c r="K27" s="17">
        <v>26</v>
      </c>
      <c r="L27" s="8"/>
    </row>
    <row r="28" spans="1:12" x14ac:dyDescent="0.25">
      <c r="A28" s="17" t="s">
        <v>28</v>
      </c>
      <c r="B28" s="17">
        <v>790151</v>
      </c>
      <c r="C28" s="17">
        <v>28</v>
      </c>
      <c r="D28" s="17">
        <v>0</v>
      </c>
      <c r="E28" s="17">
        <v>0</v>
      </c>
      <c r="F28" s="17">
        <v>98250</v>
      </c>
      <c r="G28" s="17">
        <v>6</v>
      </c>
      <c r="H28" s="17">
        <v>52500</v>
      </c>
      <c r="I28" s="17">
        <v>1</v>
      </c>
      <c r="J28" s="17">
        <v>639401</v>
      </c>
      <c r="K28" s="17">
        <v>21</v>
      </c>
      <c r="L28" s="8"/>
    </row>
    <row r="29" spans="1:12" x14ac:dyDescent="0.25">
      <c r="A29" s="17" t="s">
        <v>29</v>
      </c>
      <c r="B29" s="17">
        <v>1164966</v>
      </c>
      <c r="C29" s="17">
        <v>69</v>
      </c>
      <c r="D29" s="17">
        <v>407382</v>
      </c>
      <c r="E29" s="17">
        <v>20</v>
      </c>
      <c r="F29" s="17">
        <v>374750</v>
      </c>
      <c r="G29" s="17">
        <v>17</v>
      </c>
      <c r="H29" s="17">
        <v>4600</v>
      </c>
      <c r="I29" s="17">
        <v>1</v>
      </c>
      <c r="J29" s="17">
        <v>378234</v>
      </c>
      <c r="K29" s="17">
        <v>31</v>
      </c>
      <c r="L29" s="8"/>
    </row>
    <row r="30" spans="1:12" x14ac:dyDescent="0.25">
      <c r="A30" s="17" t="s">
        <v>30</v>
      </c>
      <c r="B30" s="17">
        <v>290345</v>
      </c>
      <c r="C30" s="17">
        <v>18</v>
      </c>
      <c r="D30" s="17">
        <v>78550</v>
      </c>
      <c r="E30" s="17">
        <v>6</v>
      </c>
      <c r="F30" s="17">
        <v>176295</v>
      </c>
      <c r="G30" s="17">
        <v>8</v>
      </c>
      <c r="H30" s="17">
        <v>32000</v>
      </c>
      <c r="I30" s="17">
        <v>3</v>
      </c>
      <c r="J30" s="17">
        <v>3500</v>
      </c>
      <c r="K30" s="17">
        <v>1</v>
      </c>
      <c r="L30" s="8"/>
    </row>
    <row r="31" spans="1:12" x14ac:dyDescent="0.25">
      <c r="A31" s="17" t="s">
        <v>31</v>
      </c>
      <c r="B31" s="17">
        <v>12500</v>
      </c>
      <c r="C31" s="17">
        <v>1</v>
      </c>
      <c r="D31" s="17">
        <v>0</v>
      </c>
      <c r="E31" s="17">
        <v>0</v>
      </c>
      <c r="F31" s="17">
        <v>12500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  <c r="L31" s="8"/>
    </row>
    <row r="32" spans="1:12" x14ac:dyDescent="0.25">
      <c r="A32" s="17" t="s">
        <v>32</v>
      </c>
      <c r="B32" s="17">
        <v>367220</v>
      </c>
      <c r="C32" s="17">
        <v>21</v>
      </c>
      <c r="D32" s="17">
        <v>0</v>
      </c>
      <c r="E32" s="17">
        <v>0</v>
      </c>
      <c r="F32" s="17">
        <v>255340</v>
      </c>
      <c r="G32" s="17">
        <v>13</v>
      </c>
      <c r="H32" s="17">
        <v>92080</v>
      </c>
      <c r="I32" s="17">
        <v>7</v>
      </c>
      <c r="J32" s="17">
        <v>19800</v>
      </c>
      <c r="K32" s="17">
        <v>1</v>
      </c>
      <c r="L32" s="8"/>
    </row>
    <row r="33" spans="1:12" x14ac:dyDescent="0.25">
      <c r="A33" s="17" t="s">
        <v>92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8"/>
    </row>
    <row r="34" spans="1:12" x14ac:dyDescent="0.25">
      <c r="A34" s="17" t="s">
        <v>33</v>
      </c>
      <c r="B34" s="17">
        <v>487700</v>
      </c>
      <c r="C34" s="17">
        <v>36</v>
      </c>
      <c r="D34" s="17">
        <v>222400</v>
      </c>
      <c r="E34" s="17">
        <v>13</v>
      </c>
      <c r="F34" s="17">
        <v>247100</v>
      </c>
      <c r="G34" s="17">
        <v>16</v>
      </c>
      <c r="H34" s="17">
        <v>18200</v>
      </c>
      <c r="I34" s="17">
        <v>7</v>
      </c>
      <c r="J34" s="17">
        <v>0</v>
      </c>
      <c r="K34" s="17">
        <v>0</v>
      </c>
      <c r="L34" s="8"/>
    </row>
    <row r="35" spans="1:12" x14ac:dyDescent="0.25">
      <c r="A35" s="17" t="s">
        <v>34</v>
      </c>
      <c r="B35" s="17">
        <v>231200</v>
      </c>
      <c r="C35" s="17">
        <v>9</v>
      </c>
      <c r="D35" s="17">
        <v>7500</v>
      </c>
      <c r="E35" s="17">
        <v>1</v>
      </c>
      <c r="F35" s="17">
        <v>92200</v>
      </c>
      <c r="G35" s="17">
        <v>5</v>
      </c>
      <c r="H35" s="17">
        <v>11500</v>
      </c>
      <c r="I35" s="17">
        <v>1</v>
      </c>
      <c r="J35" s="17">
        <v>120000</v>
      </c>
      <c r="K35" s="17">
        <v>2</v>
      </c>
      <c r="L35" s="8"/>
    </row>
    <row r="36" spans="1:12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8"/>
    </row>
    <row r="37" spans="1:12" x14ac:dyDescent="0.25">
      <c r="A37" s="2" t="s">
        <v>35</v>
      </c>
      <c r="B37" s="34">
        <v>1059569</v>
      </c>
      <c r="C37" s="34">
        <v>124</v>
      </c>
      <c r="D37" s="34">
        <v>399400</v>
      </c>
      <c r="E37" s="34">
        <v>43</v>
      </c>
      <c r="F37" s="34">
        <v>574783</v>
      </c>
      <c r="G37" s="34">
        <v>61</v>
      </c>
      <c r="H37" s="34">
        <v>51229</v>
      </c>
      <c r="I37" s="34">
        <v>10</v>
      </c>
      <c r="J37" s="34">
        <v>34157</v>
      </c>
      <c r="K37" s="34">
        <v>10</v>
      </c>
      <c r="L37" s="8"/>
    </row>
    <row r="38" spans="1:12" x14ac:dyDescent="0.25">
      <c r="A38" s="17" t="s">
        <v>36</v>
      </c>
      <c r="B38" s="17">
        <v>143773</v>
      </c>
      <c r="C38" s="17">
        <v>18</v>
      </c>
      <c r="D38" s="17">
        <v>20625</v>
      </c>
      <c r="E38" s="17">
        <v>4</v>
      </c>
      <c r="F38" s="17">
        <v>120648</v>
      </c>
      <c r="G38" s="17">
        <v>13</v>
      </c>
      <c r="H38" s="17">
        <v>2500</v>
      </c>
      <c r="I38" s="17">
        <v>1</v>
      </c>
      <c r="J38" s="17">
        <v>0</v>
      </c>
      <c r="K38" s="17">
        <v>0</v>
      </c>
      <c r="L38" s="8"/>
    </row>
    <row r="39" spans="1:12" x14ac:dyDescent="0.25">
      <c r="A39" s="17" t="s">
        <v>37</v>
      </c>
      <c r="B39" s="17">
        <v>672744</v>
      </c>
      <c r="C39" s="17">
        <v>65</v>
      </c>
      <c r="D39" s="17">
        <v>345825</v>
      </c>
      <c r="E39" s="17">
        <v>32</v>
      </c>
      <c r="F39" s="17">
        <v>279690</v>
      </c>
      <c r="G39" s="17">
        <v>28</v>
      </c>
      <c r="H39" s="17">
        <v>41729</v>
      </c>
      <c r="I39" s="17">
        <v>3</v>
      </c>
      <c r="J39" s="17">
        <v>5500</v>
      </c>
      <c r="K39" s="17">
        <v>2</v>
      </c>
      <c r="L39" s="8"/>
    </row>
    <row r="40" spans="1:12" x14ac:dyDescent="0.25">
      <c r="A40" s="17" t="s">
        <v>38</v>
      </c>
      <c r="B40" s="17">
        <v>6100</v>
      </c>
      <c r="C40" s="17">
        <v>2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6100</v>
      </c>
      <c r="K40" s="17">
        <v>2</v>
      </c>
      <c r="L40" s="8"/>
    </row>
    <row r="41" spans="1:12" x14ac:dyDescent="0.25">
      <c r="A41" s="17" t="s">
        <v>39</v>
      </c>
      <c r="B41" s="17">
        <v>38000</v>
      </c>
      <c r="C41" s="17">
        <v>5</v>
      </c>
      <c r="D41" s="17">
        <v>13900</v>
      </c>
      <c r="E41" s="17">
        <v>1</v>
      </c>
      <c r="F41" s="17">
        <v>23700</v>
      </c>
      <c r="G41" s="17">
        <v>3</v>
      </c>
      <c r="H41" s="17">
        <v>400</v>
      </c>
      <c r="I41" s="17">
        <v>1</v>
      </c>
      <c r="J41" s="17">
        <v>0</v>
      </c>
      <c r="K41" s="17">
        <v>0</v>
      </c>
      <c r="L41" s="8"/>
    </row>
    <row r="42" spans="1:12" x14ac:dyDescent="0.25">
      <c r="A42" s="17" t="s">
        <v>40</v>
      </c>
      <c r="B42" s="17">
        <v>79451</v>
      </c>
      <c r="C42" s="17">
        <v>18</v>
      </c>
      <c r="D42" s="17">
        <v>19050</v>
      </c>
      <c r="E42" s="17">
        <v>6</v>
      </c>
      <c r="F42" s="17">
        <v>58301</v>
      </c>
      <c r="G42" s="17">
        <v>8</v>
      </c>
      <c r="H42" s="17">
        <v>550</v>
      </c>
      <c r="I42" s="17">
        <v>2</v>
      </c>
      <c r="J42" s="17">
        <v>1550</v>
      </c>
      <c r="K42" s="17">
        <v>2</v>
      </c>
      <c r="L42" s="8"/>
    </row>
    <row r="43" spans="1:12" x14ac:dyDescent="0.25">
      <c r="A43" s="17" t="s">
        <v>41</v>
      </c>
      <c r="B43" s="17">
        <v>29194</v>
      </c>
      <c r="C43" s="17">
        <v>6</v>
      </c>
      <c r="D43" s="17">
        <v>0</v>
      </c>
      <c r="E43" s="17">
        <v>0</v>
      </c>
      <c r="F43" s="17">
        <v>21444</v>
      </c>
      <c r="G43" s="17">
        <v>4</v>
      </c>
      <c r="H43" s="17">
        <v>3050</v>
      </c>
      <c r="I43" s="17">
        <v>1</v>
      </c>
      <c r="J43" s="17">
        <v>4700</v>
      </c>
      <c r="K43" s="17">
        <v>1</v>
      </c>
      <c r="L43" s="8"/>
    </row>
    <row r="44" spans="1:12" x14ac:dyDescent="0.25">
      <c r="A44" s="17" t="s">
        <v>85</v>
      </c>
      <c r="B44" s="17">
        <v>5333</v>
      </c>
      <c r="C44" s="17">
        <v>2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5333</v>
      </c>
      <c r="K44" s="17">
        <v>2</v>
      </c>
      <c r="L44" s="8"/>
    </row>
    <row r="45" spans="1:12" x14ac:dyDescent="0.25">
      <c r="A45" s="17" t="s">
        <v>86</v>
      </c>
      <c r="B45" s="17">
        <v>7500</v>
      </c>
      <c r="C45" s="17">
        <v>1</v>
      </c>
      <c r="D45" s="17">
        <v>0</v>
      </c>
      <c r="E45" s="17">
        <v>0</v>
      </c>
      <c r="F45" s="17">
        <v>7500</v>
      </c>
      <c r="G45" s="17">
        <v>1</v>
      </c>
      <c r="H45" s="17">
        <v>0</v>
      </c>
      <c r="I45" s="17">
        <v>0</v>
      </c>
      <c r="J45" s="17">
        <v>0</v>
      </c>
      <c r="K45" s="17">
        <v>0</v>
      </c>
      <c r="L45" s="8"/>
    </row>
    <row r="46" spans="1:12" x14ac:dyDescent="0.25">
      <c r="A46" s="17" t="s">
        <v>87</v>
      </c>
      <c r="B46" s="17">
        <v>10974</v>
      </c>
      <c r="C46" s="17">
        <v>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10974</v>
      </c>
      <c r="K46" s="17">
        <v>1</v>
      </c>
      <c r="L46" s="8"/>
    </row>
    <row r="47" spans="1:12" x14ac:dyDescent="0.25">
      <c r="A47" s="17" t="s">
        <v>42</v>
      </c>
      <c r="B47" s="17">
        <v>66500</v>
      </c>
      <c r="C47" s="17">
        <v>6</v>
      </c>
      <c r="D47" s="17">
        <v>0</v>
      </c>
      <c r="E47" s="17">
        <v>0</v>
      </c>
      <c r="F47" s="17">
        <v>63500</v>
      </c>
      <c r="G47" s="17">
        <v>4</v>
      </c>
      <c r="H47" s="17">
        <v>3000</v>
      </c>
      <c r="I47" s="17">
        <v>2</v>
      </c>
      <c r="J47" s="17">
        <v>0</v>
      </c>
      <c r="K47" s="17">
        <v>0</v>
      </c>
      <c r="L47" s="8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8"/>
    </row>
    <row r="49" spans="1:12" x14ac:dyDescent="0.25">
      <c r="A49" s="2" t="s">
        <v>43</v>
      </c>
      <c r="B49" s="34">
        <v>1604495</v>
      </c>
      <c r="C49" s="34">
        <v>110</v>
      </c>
      <c r="D49" s="34">
        <v>215635</v>
      </c>
      <c r="E49" s="34">
        <v>17</v>
      </c>
      <c r="F49" s="34">
        <v>900822</v>
      </c>
      <c r="G49" s="34">
        <v>64</v>
      </c>
      <c r="H49" s="34">
        <v>104180</v>
      </c>
      <c r="I49" s="34">
        <v>10</v>
      </c>
      <c r="J49" s="34">
        <v>383858</v>
      </c>
      <c r="K49" s="34">
        <v>19</v>
      </c>
      <c r="L49" s="8"/>
    </row>
    <row r="50" spans="1:12" x14ac:dyDescent="0.25">
      <c r="A50" s="17" t="s">
        <v>44</v>
      </c>
      <c r="B50" s="17">
        <v>699077</v>
      </c>
      <c r="C50" s="17">
        <v>45</v>
      </c>
      <c r="D50" s="17">
        <v>179835</v>
      </c>
      <c r="E50" s="17">
        <v>11</v>
      </c>
      <c r="F50" s="17">
        <v>348519</v>
      </c>
      <c r="G50" s="17">
        <v>22</v>
      </c>
      <c r="H50" s="17">
        <v>53180</v>
      </c>
      <c r="I50" s="17">
        <v>4</v>
      </c>
      <c r="J50" s="17">
        <v>117543</v>
      </c>
      <c r="K50" s="17">
        <v>8</v>
      </c>
      <c r="L50" s="8"/>
    </row>
    <row r="51" spans="1:12" x14ac:dyDescent="0.25">
      <c r="A51" s="17" t="s">
        <v>45</v>
      </c>
      <c r="B51" s="17">
        <v>317118</v>
      </c>
      <c r="C51" s="17">
        <v>19</v>
      </c>
      <c r="D51" s="17">
        <v>10200</v>
      </c>
      <c r="E51" s="17">
        <v>1</v>
      </c>
      <c r="F51" s="17">
        <v>101618</v>
      </c>
      <c r="G51" s="17">
        <v>9</v>
      </c>
      <c r="H51" s="17">
        <v>7000</v>
      </c>
      <c r="I51" s="17">
        <v>1</v>
      </c>
      <c r="J51" s="17">
        <v>198300</v>
      </c>
      <c r="K51" s="17">
        <v>8</v>
      </c>
      <c r="L51" s="8"/>
    </row>
    <row r="52" spans="1:12" x14ac:dyDescent="0.25">
      <c r="A52" s="17" t="s">
        <v>46</v>
      </c>
      <c r="B52" s="17">
        <v>476685</v>
      </c>
      <c r="C52" s="17">
        <v>36</v>
      </c>
      <c r="D52" s="17">
        <v>21400</v>
      </c>
      <c r="E52" s="17">
        <v>4</v>
      </c>
      <c r="F52" s="17">
        <v>389285</v>
      </c>
      <c r="G52" s="17">
        <v>28</v>
      </c>
      <c r="H52" s="17">
        <v>24000</v>
      </c>
      <c r="I52" s="17">
        <v>3</v>
      </c>
      <c r="J52" s="17">
        <v>42000</v>
      </c>
      <c r="K52" s="17">
        <v>1</v>
      </c>
      <c r="L52" s="8"/>
    </row>
    <row r="53" spans="1:12" x14ac:dyDescent="0.25">
      <c r="A53" s="17" t="s">
        <v>47</v>
      </c>
      <c r="B53" s="17">
        <v>77100</v>
      </c>
      <c r="C53" s="17">
        <v>7</v>
      </c>
      <c r="D53" s="17">
        <v>4200</v>
      </c>
      <c r="E53" s="17">
        <v>1</v>
      </c>
      <c r="F53" s="17">
        <v>52900</v>
      </c>
      <c r="G53" s="17">
        <v>4</v>
      </c>
      <c r="H53" s="17">
        <v>20000</v>
      </c>
      <c r="I53" s="17">
        <v>2</v>
      </c>
      <c r="J53" s="17">
        <v>0</v>
      </c>
      <c r="K53" s="17">
        <v>0</v>
      </c>
      <c r="L53" s="8"/>
    </row>
    <row r="54" spans="1:12" x14ac:dyDescent="0.25">
      <c r="A54" s="17" t="s">
        <v>88</v>
      </c>
      <c r="B54" s="17">
        <v>30515</v>
      </c>
      <c r="C54" s="17">
        <v>2</v>
      </c>
      <c r="D54" s="17">
        <v>0</v>
      </c>
      <c r="E54" s="17">
        <v>0</v>
      </c>
      <c r="F54" s="17">
        <v>8500</v>
      </c>
      <c r="G54" s="17">
        <v>1</v>
      </c>
      <c r="H54" s="17">
        <v>0</v>
      </c>
      <c r="I54" s="17">
        <v>0</v>
      </c>
      <c r="J54" s="17">
        <v>22015</v>
      </c>
      <c r="K54" s="17">
        <v>1</v>
      </c>
      <c r="L54" s="8"/>
    </row>
    <row r="55" spans="1:12" x14ac:dyDescent="0.25">
      <c r="A55" s="17" t="s">
        <v>48</v>
      </c>
      <c r="B55" s="17">
        <v>4000</v>
      </c>
      <c r="C55" s="17">
        <v>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4000</v>
      </c>
      <c r="K55" s="17">
        <v>1</v>
      </c>
      <c r="L55" s="8"/>
    </row>
    <row r="56" spans="1:12" x14ac:dyDescent="0.25">
      <c r="A56" s="17" t="s">
        <v>91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8"/>
    </row>
    <row r="57" spans="1:12" x14ac:dyDescent="0.25">
      <c r="L57" s="8"/>
    </row>
    <row r="58" spans="1:12" x14ac:dyDescent="0.25">
      <c r="A58" s="64" t="s">
        <v>89</v>
      </c>
      <c r="B58" s="34">
        <v>10562500</v>
      </c>
      <c r="C58" s="34">
        <v>548</v>
      </c>
      <c r="D58" s="34">
        <v>4254986</v>
      </c>
      <c r="E58" s="34">
        <v>232</v>
      </c>
      <c r="F58" s="34">
        <v>4302214</v>
      </c>
      <c r="G58" s="34">
        <v>213</v>
      </c>
      <c r="H58" s="34">
        <v>1593076</v>
      </c>
      <c r="I58" s="34">
        <v>73</v>
      </c>
      <c r="J58" s="34">
        <v>412224</v>
      </c>
      <c r="K58" s="34">
        <v>30</v>
      </c>
      <c r="L58" s="8"/>
    </row>
    <row r="59" spans="1:12" x14ac:dyDescent="0.25">
      <c r="A59" s="17" t="s">
        <v>49</v>
      </c>
      <c r="B59" s="17">
        <v>8299939</v>
      </c>
      <c r="C59" s="17">
        <v>351</v>
      </c>
      <c r="D59" s="17">
        <v>3853213</v>
      </c>
      <c r="E59" s="17">
        <v>186</v>
      </c>
      <c r="F59" s="17">
        <v>2887181</v>
      </c>
      <c r="G59" s="17">
        <v>105</v>
      </c>
      <c r="H59" s="17">
        <v>1503449</v>
      </c>
      <c r="I59" s="17">
        <v>55</v>
      </c>
      <c r="J59" s="17">
        <v>56096</v>
      </c>
      <c r="K59" s="17">
        <v>5</v>
      </c>
      <c r="L59" s="8"/>
    </row>
    <row r="60" spans="1:12" x14ac:dyDescent="0.25">
      <c r="A60" s="17" t="s">
        <v>50</v>
      </c>
      <c r="B60" s="17">
        <v>390617</v>
      </c>
      <c r="C60" s="17">
        <v>40</v>
      </c>
      <c r="D60" s="17">
        <v>113380</v>
      </c>
      <c r="E60" s="17">
        <v>13</v>
      </c>
      <c r="F60" s="17">
        <v>210922</v>
      </c>
      <c r="G60" s="17">
        <v>19</v>
      </c>
      <c r="H60" s="17">
        <v>45429</v>
      </c>
      <c r="I60" s="17">
        <v>6</v>
      </c>
      <c r="J60" s="17">
        <v>20886</v>
      </c>
      <c r="K60" s="17">
        <v>2</v>
      </c>
      <c r="L60" s="8"/>
    </row>
    <row r="61" spans="1:12" x14ac:dyDescent="0.25">
      <c r="A61" s="17" t="s">
        <v>51</v>
      </c>
      <c r="B61" s="17">
        <v>352687</v>
      </c>
      <c r="C61" s="17">
        <v>45</v>
      </c>
      <c r="D61" s="17">
        <v>97250</v>
      </c>
      <c r="E61" s="17">
        <v>16</v>
      </c>
      <c r="F61" s="17">
        <v>241539</v>
      </c>
      <c r="G61" s="17">
        <v>23</v>
      </c>
      <c r="H61" s="17">
        <v>13798</v>
      </c>
      <c r="I61" s="17">
        <v>5</v>
      </c>
      <c r="J61" s="17">
        <v>100</v>
      </c>
      <c r="K61" s="17">
        <v>1</v>
      </c>
      <c r="L61" s="8"/>
    </row>
    <row r="62" spans="1:12" x14ac:dyDescent="0.25">
      <c r="A62" s="17" t="s">
        <v>52</v>
      </c>
      <c r="B62" s="17">
        <v>712588</v>
      </c>
      <c r="C62" s="17">
        <v>51</v>
      </c>
      <c r="D62" s="17">
        <v>117950</v>
      </c>
      <c r="E62" s="17">
        <v>12</v>
      </c>
      <c r="F62" s="17">
        <v>562138</v>
      </c>
      <c r="G62" s="17">
        <v>37</v>
      </c>
      <c r="H62" s="17">
        <v>1500</v>
      </c>
      <c r="I62" s="17">
        <v>1</v>
      </c>
      <c r="J62" s="17">
        <v>31000</v>
      </c>
      <c r="K62" s="17">
        <v>1</v>
      </c>
      <c r="L62" s="8"/>
    </row>
    <row r="63" spans="1:12" x14ac:dyDescent="0.25">
      <c r="A63" s="17" t="s">
        <v>53</v>
      </c>
      <c r="B63" s="17">
        <v>273056</v>
      </c>
      <c r="C63" s="17">
        <v>18</v>
      </c>
      <c r="D63" s="17">
        <v>60150</v>
      </c>
      <c r="E63" s="17">
        <v>3</v>
      </c>
      <c r="F63" s="17">
        <v>187800</v>
      </c>
      <c r="G63" s="17">
        <v>8</v>
      </c>
      <c r="H63" s="17">
        <v>5000</v>
      </c>
      <c r="I63" s="17">
        <v>1</v>
      </c>
      <c r="J63" s="17">
        <v>20106</v>
      </c>
      <c r="K63" s="17">
        <v>6</v>
      </c>
      <c r="L63" s="8"/>
    </row>
    <row r="64" spans="1:12" x14ac:dyDescent="0.25">
      <c r="A64" s="17" t="s">
        <v>93</v>
      </c>
      <c r="B64" s="17">
        <v>43600</v>
      </c>
      <c r="C64" s="17">
        <v>3</v>
      </c>
      <c r="D64" s="17">
        <v>7800</v>
      </c>
      <c r="E64" s="17">
        <v>1</v>
      </c>
      <c r="F64" s="17">
        <v>35800</v>
      </c>
      <c r="G64" s="17">
        <v>2</v>
      </c>
      <c r="H64" s="17">
        <v>0</v>
      </c>
      <c r="I64" s="17">
        <v>0</v>
      </c>
      <c r="J64" s="17">
        <v>0</v>
      </c>
      <c r="K64" s="17">
        <v>0</v>
      </c>
      <c r="L64" s="8"/>
    </row>
    <row r="65" spans="1:12" x14ac:dyDescent="0.25">
      <c r="A65" s="17" t="s">
        <v>54</v>
      </c>
      <c r="B65" s="17">
        <v>163961</v>
      </c>
      <c r="C65" s="17">
        <v>6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163961</v>
      </c>
      <c r="K65" s="17">
        <v>6</v>
      </c>
      <c r="L65" s="8"/>
    </row>
    <row r="66" spans="1:12" x14ac:dyDescent="0.25">
      <c r="A66" s="17" t="s">
        <v>56</v>
      </c>
      <c r="B66" s="17">
        <v>35000</v>
      </c>
      <c r="C66" s="17">
        <v>4</v>
      </c>
      <c r="D66" s="17">
        <v>0</v>
      </c>
      <c r="E66" s="17">
        <v>0</v>
      </c>
      <c r="F66" s="17">
        <v>31500</v>
      </c>
      <c r="G66" s="17">
        <v>3</v>
      </c>
      <c r="H66" s="17">
        <v>0</v>
      </c>
      <c r="I66" s="17">
        <v>0</v>
      </c>
      <c r="J66" s="17">
        <v>3500</v>
      </c>
      <c r="K66" s="17">
        <v>1</v>
      </c>
      <c r="L66" s="8"/>
    </row>
    <row r="67" spans="1:12" x14ac:dyDescent="0.25">
      <c r="A67" s="17" t="s">
        <v>57</v>
      </c>
      <c r="B67" s="17">
        <v>52050</v>
      </c>
      <c r="C67" s="17">
        <v>5</v>
      </c>
      <c r="D67" s="17">
        <v>0</v>
      </c>
      <c r="E67" s="17">
        <v>0</v>
      </c>
      <c r="F67" s="17">
        <v>47900</v>
      </c>
      <c r="G67" s="17">
        <v>4</v>
      </c>
      <c r="H67" s="17">
        <v>4150</v>
      </c>
      <c r="I67" s="17">
        <v>1</v>
      </c>
      <c r="J67" s="17">
        <v>0</v>
      </c>
      <c r="K67" s="17">
        <v>0</v>
      </c>
      <c r="L67" s="8"/>
    </row>
    <row r="68" spans="1:12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8"/>
    </row>
    <row r="69" spans="1:12" x14ac:dyDescent="0.25">
      <c r="A69" s="17" t="s">
        <v>59</v>
      </c>
      <c r="B69" s="17">
        <v>161606</v>
      </c>
      <c r="C69" s="17">
        <v>10</v>
      </c>
      <c r="D69" s="17">
        <v>0</v>
      </c>
      <c r="E69" s="17">
        <v>0</v>
      </c>
      <c r="F69" s="17">
        <v>57531</v>
      </c>
      <c r="G69" s="17">
        <v>4</v>
      </c>
      <c r="H69" s="17">
        <v>2000</v>
      </c>
      <c r="I69" s="17">
        <v>1</v>
      </c>
      <c r="J69" s="17">
        <v>102075</v>
      </c>
      <c r="K69" s="17">
        <v>5</v>
      </c>
      <c r="L69" s="8"/>
    </row>
    <row r="70" spans="1:12" x14ac:dyDescent="0.25">
      <c r="A70" s="17" t="s">
        <v>90</v>
      </c>
      <c r="B70" s="17">
        <v>14000</v>
      </c>
      <c r="C70" s="17">
        <v>2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14000</v>
      </c>
      <c r="K70" s="17">
        <v>2</v>
      </c>
      <c r="L70" s="8"/>
    </row>
    <row r="71" spans="1:12" x14ac:dyDescent="0.25">
      <c r="A71" s="17" t="s">
        <v>60</v>
      </c>
      <c r="B71" s="17">
        <v>63396</v>
      </c>
      <c r="C71" s="17">
        <v>13</v>
      </c>
      <c r="D71" s="17">
        <v>5243</v>
      </c>
      <c r="E71" s="17">
        <v>1</v>
      </c>
      <c r="F71" s="17">
        <v>39903</v>
      </c>
      <c r="G71" s="17">
        <v>8</v>
      </c>
      <c r="H71" s="17">
        <v>17750</v>
      </c>
      <c r="I71" s="17">
        <v>3</v>
      </c>
      <c r="J71" s="17">
        <v>500</v>
      </c>
      <c r="K71" s="17">
        <v>1</v>
      </c>
      <c r="L71" s="8"/>
    </row>
    <row r="72" spans="1:12" x14ac:dyDescent="0.25">
      <c r="L72" s="8"/>
    </row>
    <row r="73" spans="1:12" x14ac:dyDescent="0.25">
      <c r="A73" s="64" t="s">
        <v>55</v>
      </c>
      <c r="B73" s="34">
        <v>5304223</v>
      </c>
      <c r="C73" s="34">
        <v>267</v>
      </c>
      <c r="D73" s="34">
        <v>1517207</v>
      </c>
      <c r="E73" s="34">
        <v>76</v>
      </c>
      <c r="F73" s="34">
        <v>2376314</v>
      </c>
      <c r="G73" s="34">
        <v>141</v>
      </c>
      <c r="H73" s="34">
        <v>1016254</v>
      </c>
      <c r="I73" s="34">
        <v>35</v>
      </c>
      <c r="J73" s="34">
        <v>394448</v>
      </c>
      <c r="K73" s="34">
        <v>15</v>
      </c>
      <c r="L73" s="8"/>
    </row>
    <row r="74" spans="1:12" x14ac:dyDescent="0.25">
      <c r="A74" s="17" t="s">
        <v>61</v>
      </c>
      <c r="B74" s="17">
        <v>126315</v>
      </c>
      <c r="C74" s="17">
        <v>14</v>
      </c>
      <c r="D74" s="17">
        <v>25015</v>
      </c>
      <c r="E74" s="17">
        <v>4</v>
      </c>
      <c r="F74" s="17">
        <v>97300</v>
      </c>
      <c r="G74" s="17">
        <v>9</v>
      </c>
      <c r="H74" s="17">
        <v>4000</v>
      </c>
      <c r="I74" s="17">
        <v>1</v>
      </c>
      <c r="J74" s="17">
        <v>0</v>
      </c>
      <c r="K74" s="17">
        <v>0</v>
      </c>
      <c r="L74" s="8"/>
    </row>
    <row r="75" spans="1:12" x14ac:dyDescent="0.25">
      <c r="A75" s="17" t="s">
        <v>62</v>
      </c>
      <c r="B75" s="17">
        <v>2491421</v>
      </c>
      <c r="C75" s="17">
        <v>105</v>
      </c>
      <c r="D75" s="17">
        <v>878695</v>
      </c>
      <c r="E75" s="17">
        <v>34</v>
      </c>
      <c r="F75" s="17">
        <v>960026</v>
      </c>
      <c r="G75" s="17">
        <v>55</v>
      </c>
      <c r="H75" s="17">
        <v>581200</v>
      </c>
      <c r="I75" s="17">
        <v>14</v>
      </c>
      <c r="J75" s="17">
        <v>71500</v>
      </c>
      <c r="K75" s="17">
        <v>2</v>
      </c>
      <c r="L75" s="8"/>
    </row>
    <row r="76" spans="1:12" x14ac:dyDescent="0.25">
      <c r="A76" s="17" t="s">
        <v>63</v>
      </c>
      <c r="B76" s="17">
        <v>193356</v>
      </c>
      <c r="C76" s="17">
        <v>16</v>
      </c>
      <c r="D76" s="17">
        <v>0</v>
      </c>
      <c r="E76" s="17">
        <v>0</v>
      </c>
      <c r="F76" s="17">
        <v>87200</v>
      </c>
      <c r="G76" s="17">
        <v>10</v>
      </c>
      <c r="H76" s="17">
        <v>7929</v>
      </c>
      <c r="I76" s="17">
        <v>3</v>
      </c>
      <c r="J76" s="17">
        <v>98227</v>
      </c>
      <c r="K76" s="17">
        <v>3</v>
      </c>
      <c r="L76" s="8"/>
    </row>
    <row r="77" spans="1:12" x14ac:dyDescent="0.25">
      <c r="A77" s="17" t="s">
        <v>64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8"/>
    </row>
    <row r="78" spans="1:12" x14ac:dyDescent="0.25">
      <c r="A78" s="17" t="s">
        <v>65</v>
      </c>
      <c r="B78" s="17">
        <v>2600</v>
      </c>
      <c r="C78" s="17">
        <v>3</v>
      </c>
      <c r="D78" s="17">
        <v>0</v>
      </c>
      <c r="E78" s="17">
        <v>0</v>
      </c>
      <c r="F78" s="17">
        <v>0</v>
      </c>
      <c r="G78" s="17">
        <v>0</v>
      </c>
      <c r="H78" s="17">
        <v>2600</v>
      </c>
      <c r="I78" s="17">
        <v>3</v>
      </c>
      <c r="J78" s="17">
        <v>0</v>
      </c>
      <c r="K78" s="17">
        <v>0</v>
      </c>
      <c r="L78" s="8"/>
    </row>
    <row r="79" spans="1:12" x14ac:dyDescent="0.25">
      <c r="A79" s="17" t="s">
        <v>66</v>
      </c>
      <c r="B79" s="17">
        <v>17200</v>
      </c>
      <c r="C79" s="17">
        <v>3</v>
      </c>
      <c r="D79" s="17">
        <v>0</v>
      </c>
      <c r="E79" s="17">
        <v>0</v>
      </c>
      <c r="F79" s="17">
        <v>13500</v>
      </c>
      <c r="G79" s="17">
        <v>2</v>
      </c>
      <c r="H79" s="17">
        <v>3700</v>
      </c>
      <c r="I79" s="17">
        <v>1</v>
      </c>
      <c r="J79" s="17">
        <v>0</v>
      </c>
      <c r="K79" s="17">
        <v>0</v>
      </c>
      <c r="L79" s="8"/>
    </row>
    <row r="80" spans="1:12" x14ac:dyDescent="0.25">
      <c r="A80" s="17" t="s">
        <v>67</v>
      </c>
      <c r="B80" s="17">
        <v>121027</v>
      </c>
      <c r="C80" s="17">
        <v>14</v>
      </c>
      <c r="D80" s="17">
        <v>3521</v>
      </c>
      <c r="E80" s="17">
        <v>1</v>
      </c>
      <c r="F80" s="17">
        <v>116006</v>
      </c>
      <c r="G80" s="17">
        <v>12</v>
      </c>
      <c r="H80" s="17">
        <v>0</v>
      </c>
      <c r="I80" s="17">
        <v>0</v>
      </c>
      <c r="J80" s="17">
        <v>1500</v>
      </c>
      <c r="K80" s="17">
        <v>1</v>
      </c>
      <c r="L80" s="8"/>
    </row>
    <row r="81" spans="1:12" x14ac:dyDescent="0.25">
      <c r="A81" s="17" t="s">
        <v>68</v>
      </c>
      <c r="B81" s="17">
        <v>1887193</v>
      </c>
      <c r="C81" s="17">
        <v>75</v>
      </c>
      <c r="D81" s="17">
        <v>549676</v>
      </c>
      <c r="E81" s="17">
        <v>28</v>
      </c>
      <c r="F81" s="17">
        <v>761296</v>
      </c>
      <c r="G81" s="17">
        <v>32</v>
      </c>
      <c r="H81" s="17">
        <v>357000</v>
      </c>
      <c r="I81" s="17">
        <v>7</v>
      </c>
      <c r="J81" s="17">
        <v>219221</v>
      </c>
      <c r="K81" s="17">
        <v>8</v>
      </c>
      <c r="L81" s="8"/>
    </row>
    <row r="82" spans="1:12" x14ac:dyDescent="0.25">
      <c r="A82" s="17" t="s">
        <v>69</v>
      </c>
      <c r="B82" s="17">
        <v>465111</v>
      </c>
      <c r="C82" s="17">
        <v>37</v>
      </c>
      <c r="D82" s="17">
        <v>60300</v>
      </c>
      <c r="E82" s="17">
        <v>9</v>
      </c>
      <c r="F82" s="17">
        <v>340986</v>
      </c>
      <c r="G82" s="17">
        <v>21</v>
      </c>
      <c r="H82" s="17">
        <v>59825</v>
      </c>
      <c r="I82" s="17">
        <v>6</v>
      </c>
      <c r="J82" s="17">
        <v>4000</v>
      </c>
      <c r="K82" s="17">
        <v>1</v>
      </c>
      <c r="L82" s="8"/>
    </row>
    <row r="83" spans="1:12" x14ac:dyDescent="0.25">
      <c r="L83" s="8"/>
    </row>
    <row r="84" spans="1:12" x14ac:dyDescent="0.25">
      <c r="A84" s="64" t="s">
        <v>70</v>
      </c>
      <c r="B84" s="34">
        <v>14235582</v>
      </c>
      <c r="C84" s="34">
        <v>682</v>
      </c>
      <c r="D84" s="34">
        <v>2724157</v>
      </c>
      <c r="E84" s="34">
        <v>130</v>
      </c>
      <c r="F84" s="34">
        <v>5938704</v>
      </c>
      <c r="G84" s="34">
        <v>275</v>
      </c>
      <c r="H84" s="34">
        <v>1092787</v>
      </c>
      <c r="I84" s="34">
        <v>62</v>
      </c>
      <c r="J84" s="34">
        <v>4479934</v>
      </c>
      <c r="K84" s="34">
        <v>215</v>
      </c>
      <c r="L84" s="8"/>
    </row>
    <row r="85" spans="1:12" x14ac:dyDescent="0.25">
      <c r="A85" s="17" t="s">
        <v>71</v>
      </c>
      <c r="B85" s="17">
        <v>1426357</v>
      </c>
      <c r="C85" s="17">
        <v>104</v>
      </c>
      <c r="D85" s="17">
        <v>468430</v>
      </c>
      <c r="E85" s="17">
        <v>49</v>
      </c>
      <c r="F85" s="17">
        <v>744061</v>
      </c>
      <c r="G85" s="17">
        <v>44</v>
      </c>
      <c r="H85" s="17">
        <v>213866</v>
      </c>
      <c r="I85" s="17">
        <v>11</v>
      </c>
      <c r="J85" s="17">
        <v>0</v>
      </c>
      <c r="K85" s="17">
        <v>0</v>
      </c>
      <c r="L85" s="8"/>
    </row>
    <row r="86" spans="1:12" x14ac:dyDescent="0.25">
      <c r="A86" s="17" t="s">
        <v>72</v>
      </c>
      <c r="B86" s="17">
        <v>5411510</v>
      </c>
      <c r="C86" s="17">
        <v>232</v>
      </c>
      <c r="D86" s="17">
        <v>1992977</v>
      </c>
      <c r="E86" s="17">
        <v>63</v>
      </c>
      <c r="F86" s="17">
        <v>2275200</v>
      </c>
      <c r="G86" s="17">
        <v>98</v>
      </c>
      <c r="H86" s="17">
        <v>518135</v>
      </c>
      <c r="I86" s="17">
        <v>29</v>
      </c>
      <c r="J86" s="17">
        <v>625198</v>
      </c>
      <c r="K86" s="17">
        <v>42</v>
      </c>
      <c r="L86" s="8"/>
    </row>
    <row r="87" spans="1:12" x14ac:dyDescent="0.25">
      <c r="A87" s="17" t="s">
        <v>73</v>
      </c>
      <c r="B87" s="17">
        <v>205777</v>
      </c>
      <c r="C87" s="17">
        <v>11</v>
      </c>
      <c r="D87" s="17">
        <v>15000</v>
      </c>
      <c r="E87" s="17">
        <v>2</v>
      </c>
      <c r="F87" s="17">
        <v>190717</v>
      </c>
      <c r="G87" s="17">
        <v>8</v>
      </c>
      <c r="H87" s="17">
        <v>0</v>
      </c>
      <c r="I87" s="17">
        <v>0</v>
      </c>
      <c r="J87" s="17">
        <v>60</v>
      </c>
      <c r="K87" s="17">
        <v>1</v>
      </c>
      <c r="L87" s="8"/>
    </row>
    <row r="88" spans="1:12" x14ac:dyDescent="0.25">
      <c r="A88" s="17" t="s">
        <v>74</v>
      </c>
      <c r="B88" s="17">
        <v>24290</v>
      </c>
      <c r="C88" s="17">
        <v>3</v>
      </c>
      <c r="D88" s="17">
        <v>0</v>
      </c>
      <c r="E88" s="17">
        <v>0</v>
      </c>
      <c r="F88" s="17">
        <v>15000</v>
      </c>
      <c r="G88" s="17">
        <v>1</v>
      </c>
      <c r="H88" s="17">
        <v>0</v>
      </c>
      <c r="I88" s="17">
        <v>0</v>
      </c>
      <c r="J88" s="17">
        <v>9290</v>
      </c>
      <c r="K88" s="17">
        <v>2</v>
      </c>
      <c r="L88" s="8"/>
    </row>
    <row r="89" spans="1:12" x14ac:dyDescent="0.25">
      <c r="A89" s="17" t="s">
        <v>75</v>
      </c>
      <c r="B89" s="17">
        <v>521388</v>
      </c>
      <c r="C89" s="17">
        <v>3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521388</v>
      </c>
      <c r="K89" s="17">
        <v>3</v>
      </c>
      <c r="L89" s="8"/>
    </row>
    <row r="90" spans="1:12" x14ac:dyDescent="0.25">
      <c r="A90" s="17" t="s">
        <v>76</v>
      </c>
      <c r="B90" s="17">
        <v>827704</v>
      </c>
      <c r="C90" s="17">
        <v>30</v>
      </c>
      <c r="D90" s="17">
        <v>17000</v>
      </c>
      <c r="E90" s="17">
        <v>1</v>
      </c>
      <c r="F90" s="17">
        <v>379620</v>
      </c>
      <c r="G90" s="17">
        <v>19</v>
      </c>
      <c r="H90" s="17">
        <v>22000</v>
      </c>
      <c r="I90" s="17">
        <v>1</v>
      </c>
      <c r="J90" s="17">
        <v>409084</v>
      </c>
      <c r="K90" s="17">
        <v>9</v>
      </c>
      <c r="L90" s="8"/>
    </row>
    <row r="91" spans="1:12" x14ac:dyDescent="0.25">
      <c r="A91" s="17" t="s">
        <v>77</v>
      </c>
      <c r="B91" s="17">
        <v>1125985</v>
      </c>
      <c r="C91" s="17">
        <v>50</v>
      </c>
      <c r="D91" s="17">
        <v>23150</v>
      </c>
      <c r="E91" s="17">
        <v>2</v>
      </c>
      <c r="F91" s="17">
        <v>289650</v>
      </c>
      <c r="G91" s="17">
        <v>16</v>
      </c>
      <c r="H91" s="17">
        <v>6210</v>
      </c>
      <c r="I91" s="17">
        <v>2</v>
      </c>
      <c r="J91" s="17">
        <v>806975</v>
      </c>
      <c r="K91" s="17">
        <v>30</v>
      </c>
      <c r="L91" s="8"/>
    </row>
    <row r="92" spans="1:12" x14ac:dyDescent="0.25">
      <c r="A92" s="17" t="s">
        <v>78</v>
      </c>
      <c r="B92" s="17">
        <v>328428</v>
      </c>
      <c r="C92" s="17">
        <v>15</v>
      </c>
      <c r="D92" s="17">
        <v>0</v>
      </c>
      <c r="E92" s="17">
        <v>0</v>
      </c>
      <c r="F92" s="17">
        <v>113731</v>
      </c>
      <c r="G92" s="17">
        <v>6</v>
      </c>
      <c r="H92" s="17">
        <v>8500</v>
      </c>
      <c r="I92" s="17">
        <v>1</v>
      </c>
      <c r="J92" s="17">
        <v>206197</v>
      </c>
      <c r="K92" s="17">
        <v>8</v>
      </c>
      <c r="L92" s="8"/>
    </row>
    <row r="93" spans="1:12" x14ac:dyDescent="0.25">
      <c r="A93" s="17" t="s">
        <v>79</v>
      </c>
      <c r="B93" s="17">
        <v>1452418</v>
      </c>
      <c r="C93" s="17">
        <v>61</v>
      </c>
      <c r="D93" s="17">
        <v>44500</v>
      </c>
      <c r="E93" s="17">
        <v>2</v>
      </c>
      <c r="F93" s="17">
        <v>1103542</v>
      </c>
      <c r="G93" s="17">
        <v>45</v>
      </c>
      <c r="H93" s="17">
        <v>249376</v>
      </c>
      <c r="I93" s="17">
        <v>13</v>
      </c>
      <c r="J93" s="17">
        <v>55000</v>
      </c>
      <c r="K93" s="17">
        <v>1</v>
      </c>
      <c r="L93" s="8"/>
    </row>
    <row r="94" spans="1:12" x14ac:dyDescent="0.25">
      <c r="A94" s="17" t="s">
        <v>80</v>
      </c>
      <c r="B94" s="17">
        <v>837662</v>
      </c>
      <c r="C94" s="17">
        <v>40</v>
      </c>
      <c r="D94" s="17">
        <v>152600</v>
      </c>
      <c r="E94" s="17">
        <v>10</v>
      </c>
      <c r="F94" s="17">
        <v>490062</v>
      </c>
      <c r="G94" s="17">
        <v>22</v>
      </c>
      <c r="H94" s="17">
        <v>64000</v>
      </c>
      <c r="I94" s="17">
        <v>4</v>
      </c>
      <c r="J94" s="17">
        <v>131000</v>
      </c>
      <c r="K94" s="17">
        <v>4</v>
      </c>
      <c r="L94" s="8"/>
    </row>
    <row r="95" spans="1:12" x14ac:dyDescent="0.25">
      <c r="A95" s="17" t="s">
        <v>81</v>
      </c>
      <c r="B95" s="17">
        <v>1082671</v>
      </c>
      <c r="C95" s="17">
        <v>76</v>
      </c>
      <c r="D95" s="17">
        <v>0</v>
      </c>
      <c r="E95" s="17">
        <v>0</v>
      </c>
      <c r="F95" s="17">
        <v>94500</v>
      </c>
      <c r="G95" s="17">
        <v>3</v>
      </c>
      <c r="H95" s="17">
        <v>0</v>
      </c>
      <c r="I95" s="17">
        <v>0</v>
      </c>
      <c r="J95" s="17">
        <v>988171</v>
      </c>
      <c r="K95" s="17">
        <v>73</v>
      </c>
      <c r="L95" s="8"/>
    </row>
    <row r="96" spans="1:12" x14ac:dyDescent="0.25">
      <c r="A96" s="17" t="s">
        <v>82</v>
      </c>
      <c r="B96" s="17">
        <v>123618</v>
      </c>
      <c r="C96" s="17">
        <v>9</v>
      </c>
      <c r="D96" s="17">
        <v>10500</v>
      </c>
      <c r="E96" s="17">
        <v>1</v>
      </c>
      <c r="F96" s="17">
        <v>0</v>
      </c>
      <c r="G96" s="17">
        <v>0</v>
      </c>
      <c r="H96" s="17">
        <v>0</v>
      </c>
      <c r="I96" s="17">
        <v>0</v>
      </c>
      <c r="J96" s="17">
        <v>113118</v>
      </c>
      <c r="K96" s="17">
        <v>8</v>
      </c>
      <c r="L96" s="8"/>
    </row>
    <row r="97" spans="1:15" x14ac:dyDescent="0.25">
      <c r="A97" s="17" t="s">
        <v>83</v>
      </c>
      <c r="B97" s="17">
        <v>655318</v>
      </c>
      <c r="C97" s="17">
        <v>39</v>
      </c>
      <c r="D97" s="17">
        <v>0</v>
      </c>
      <c r="E97" s="17">
        <v>0</v>
      </c>
      <c r="F97" s="17">
        <v>200096</v>
      </c>
      <c r="G97" s="17">
        <v>9</v>
      </c>
      <c r="H97" s="17">
        <v>0</v>
      </c>
      <c r="I97" s="17">
        <v>0</v>
      </c>
      <c r="J97" s="17">
        <v>455222</v>
      </c>
      <c r="K97" s="17">
        <v>30</v>
      </c>
      <c r="L97" s="8"/>
    </row>
    <row r="98" spans="1:15" x14ac:dyDescent="0.25">
      <c r="A98" s="17" t="s">
        <v>84</v>
      </c>
      <c r="B98" s="17">
        <v>212456</v>
      </c>
      <c r="C98" s="17">
        <v>9</v>
      </c>
      <c r="D98" s="17">
        <v>0</v>
      </c>
      <c r="E98" s="17">
        <v>0</v>
      </c>
      <c r="F98" s="17">
        <v>42525</v>
      </c>
      <c r="G98" s="17">
        <v>4</v>
      </c>
      <c r="H98" s="17">
        <v>10700</v>
      </c>
      <c r="I98" s="17">
        <v>1</v>
      </c>
      <c r="J98" s="17">
        <v>159231</v>
      </c>
      <c r="K98" s="17">
        <v>4</v>
      </c>
      <c r="L98" s="8"/>
      <c r="M98" s="8"/>
      <c r="N98" s="10"/>
      <c r="O98" s="10"/>
    </row>
    <row r="99" spans="1:15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8"/>
      <c r="M99" s="8"/>
      <c r="N99" s="10"/>
      <c r="O99" s="10"/>
    </row>
    <row r="100" spans="1:15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8"/>
      <c r="M100" s="8"/>
      <c r="N100" s="10"/>
      <c r="O100" s="10"/>
    </row>
    <row r="101" spans="1:15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8"/>
      <c r="M101" s="8"/>
      <c r="N101" s="10"/>
      <c r="O101" s="10"/>
    </row>
    <row r="102" spans="1:15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8"/>
      <c r="M102" s="8"/>
      <c r="N102" s="10"/>
      <c r="O102" s="10"/>
    </row>
    <row r="103" spans="1:15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8"/>
      <c r="M103" s="8"/>
      <c r="N103" s="10"/>
      <c r="O103" s="10"/>
    </row>
    <row r="104" spans="1:15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8"/>
      <c r="M104" s="8"/>
      <c r="N104" s="10"/>
      <c r="O104" s="10"/>
    </row>
    <row r="105" spans="1:15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8"/>
      <c r="M105" s="8"/>
      <c r="N105" s="10"/>
      <c r="O105" s="10"/>
    </row>
    <row r="106" spans="1:15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8"/>
      <c r="M106" s="8"/>
      <c r="N106" s="10"/>
      <c r="O106" s="10"/>
    </row>
    <row r="107" spans="1:15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8"/>
      <c r="M107" s="8"/>
      <c r="N107" s="10"/>
      <c r="O107" s="10"/>
    </row>
    <row r="108" spans="1:15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8"/>
      <c r="M108" s="10"/>
      <c r="N108" s="10"/>
      <c r="O108" s="10"/>
    </row>
    <row r="109" spans="1:15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8"/>
      <c r="M109" s="10"/>
      <c r="N109" s="8"/>
      <c r="O109" s="8"/>
    </row>
    <row r="110" spans="1:15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8"/>
      <c r="M110" s="10"/>
      <c r="N110" s="8"/>
      <c r="O110" s="8"/>
    </row>
    <row r="111" spans="1:15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8"/>
      <c r="M111" s="10"/>
      <c r="N111" s="8"/>
      <c r="O111" s="8"/>
    </row>
    <row r="112" spans="1:15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8"/>
      <c r="M112" s="10"/>
      <c r="N112" s="8"/>
      <c r="O112" s="8"/>
    </row>
    <row r="113" spans="1:15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  <c r="L113" s="8"/>
      <c r="M113" s="10"/>
      <c r="N113" s="8"/>
      <c r="O113" s="8"/>
    </row>
    <row r="114" spans="1:15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  <c r="L114" s="8"/>
      <c r="M114" s="10"/>
      <c r="N114" s="8"/>
      <c r="O114" s="8"/>
    </row>
    <row r="115" spans="1:15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  <c r="L115" s="8"/>
      <c r="M115" s="10"/>
      <c r="N115" s="8"/>
      <c r="O115" s="8"/>
    </row>
    <row r="116" spans="1:15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  <c r="L116" s="8"/>
      <c r="M116" s="10"/>
      <c r="N116" s="8"/>
      <c r="O116" s="8"/>
    </row>
    <row r="117" spans="1:15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  <c r="L117" s="8"/>
      <c r="M117" s="10"/>
      <c r="N117" s="8"/>
      <c r="O117" s="8"/>
    </row>
    <row r="118" spans="1:15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  <c r="L118" s="8"/>
      <c r="M118" s="10"/>
      <c r="N118" s="8"/>
      <c r="O118" s="8"/>
    </row>
    <row r="119" spans="1:15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  <c r="L119" s="8"/>
      <c r="M119" s="8"/>
      <c r="N119" s="8"/>
      <c r="O119" s="8"/>
    </row>
    <row r="120" spans="1:15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  <c r="L120" s="8"/>
      <c r="M120" s="8"/>
      <c r="N120" s="8"/>
      <c r="O120" s="8"/>
    </row>
    <row r="121" spans="1:15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  <c r="L121" s="8"/>
      <c r="M121" s="8"/>
      <c r="N121" s="8"/>
      <c r="O121" s="8"/>
    </row>
    <row r="122" spans="1:15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  <c r="L122" s="8"/>
      <c r="M122" s="8"/>
    </row>
    <row r="123" spans="1:15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  <c r="L123" s="8"/>
    </row>
    <row r="124" spans="1:15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  <c r="L124" s="8"/>
    </row>
    <row r="125" spans="1:15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5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5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5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2:12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2:12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2:12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2:12" x14ac:dyDescent="0.25">
      <c r="L132" s="8"/>
    </row>
    <row r="133" spans="2:12" x14ac:dyDescent="0.25">
      <c r="L133" s="8"/>
    </row>
    <row r="134" spans="2:12" x14ac:dyDescent="0.25">
      <c r="L134" s="8"/>
    </row>
    <row r="135" spans="2:12" x14ac:dyDescent="0.25">
      <c r="L135" s="8"/>
    </row>
    <row r="136" spans="2:12" x14ac:dyDescent="0.25">
      <c r="L136" s="8"/>
    </row>
    <row r="137" spans="2:12" x14ac:dyDescent="0.25">
      <c r="L137" s="8"/>
    </row>
    <row r="138" spans="2:12" x14ac:dyDescent="0.25">
      <c r="L138" s="8"/>
    </row>
    <row r="139" spans="2:12" x14ac:dyDescent="0.25">
      <c r="L139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6384" width="9.140625" style="17"/>
  </cols>
  <sheetData>
    <row r="1" spans="1:14" x14ac:dyDescent="0.25">
      <c r="A1" s="26" t="s">
        <v>0</v>
      </c>
      <c r="B1" s="105" t="s">
        <v>103</v>
      </c>
      <c r="C1" s="105"/>
      <c r="D1" s="105"/>
      <c r="E1" s="105"/>
      <c r="F1" s="105"/>
      <c r="G1" s="105"/>
      <c r="H1" s="105"/>
      <c r="I1" s="105"/>
      <c r="J1" s="105"/>
      <c r="K1" s="105"/>
      <c r="L1" s="18"/>
      <c r="M1" s="18"/>
    </row>
    <row r="2" spans="1:14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8"/>
      <c r="M2" s="18"/>
    </row>
    <row r="3" spans="1:14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18"/>
      <c r="M3" s="18"/>
    </row>
    <row r="4" spans="1:14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18"/>
      <c r="M4" s="18"/>
    </row>
    <row r="5" spans="1:14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18"/>
      <c r="M5" s="18"/>
    </row>
    <row r="6" spans="1:14" x14ac:dyDescent="0.25">
      <c r="A6" s="2" t="s">
        <v>9</v>
      </c>
      <c r="B6" s="6">
        <v>405953121</v>
      </c>
      <c r="C6" s="6">
        <v>15221</v>
      </c>
      <c r="D6" s="6">
        <v>219172664</v>
      </c>
      <c r="E6" s="6">
        <v>9543</v>
      </c>
      <c r="F6" s="6">
        <v>114651664</v>
      </c>
      <c r="G6" s="6">
        <v>3603</v>
      </c>
      <c r="H6" s="6">
        <v>50473789</v>
      </c>
      <c r="I6" s="6">
        <v>1006</v>
      </c>
      <c r="J6" s="6">
        <v>21655004</v>
      </c>
      <c r="K6" s="6">
        <v>1069</v>
      </c>
      <c r="L6" s="18"/>
      <c r="M6" s="75">
        <f>+B6/C6*1000</f>
        <v>26670594.638985611</v>
      </c>
      <c r="N6" s="76" t="s">
        <v>9</v>
      </c>
    </row>
    <row r="7" spans="1:14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18"/>
      <c r="M7" s="75">
        <f>B8/C8*1000</f>
        <v>30919848.463756587</v>
      </c>
      <c r="N7" s="76" t="s">
        <v>10</v>
      </c>
    </row>
    <row r="8" spans="1:14" x14ac:dyDescent="0.25">
      <c r="A8" s="2" t="s">
        <v>10</v>
      </c>
      <c r="B8" s="6">
        <v>310960916</v>
      </c>
      <c r="C8" s="6">
        <v>10057</v>
      </c>
      <c r="D8" s="6">
        <v>192055363</v>
      </c>
      <c r="E8" s="6">
        <v>7691</v>
      </c>
      <c r="F8" s="6">
        <v>69562211</v>
      </c>
      <c r="G8" s="6">
        <v>1523</v>
      </c>
      <c r="H8" s="6">
        <v>40853835</v>
      </c>
      <c r="I8" s="6">
        <v>588</v>
      </c>
      <c r="J8" s="6">
        <v>8489507</v>
      </c>
      <c r="K8" s="6">
        <v>255</v>
      </c>
      <c r="L8" s="18"/>
      <c r="M8" s="75">
        <f>(B18+B25+B37+B49+B58+B73+B84)/(C18+C25+C37+C49+C58+C73+C84)*1000</f>
        <v>18395082.300542217</v>
      </c>
      <c r="N8" s="76" t="s">
        <v>107</v>
      </c>
    </row>
    <row r="9" spans="1:14" x14ac:dyDescent="0.25">
      <c r="A9" s="17" t="s">
        <v>11</v>
      </c>
      <c r="B9" s="17">
        <v>165573378</v>
      </c>
      <c r="C9" s="17">
        <v>5604</v>
      </c>
      <c r="D9" s="17">
        <v>110860480</v>
      </c>
      <c r="E9" s="17">
        <v>4662</v>
      </c>
      <c r="F9" s="17">
        <v>30296393</v>
      </c>
      <c r="G9" s="17">
        <v>655</v>
      </c>
      <c r="H9" s="17">
        <v>24256536</v>
      </c>
      <c r="I9" s="17">
        <v>277</v>
      </c>
      <c r="J9" s="17">
        <v>159969</v>
      </c>
      <c r="K9" s="17">
        <v>10</v>
      </c>
      <c r="L9" s="18"/>
      <c r="M9" s="75">
        <f>B73/C73*1000</f>
        <v>17942848.758465011</v>
      </c>
      <c r="N9" s="76" t="s">
        <v>55</v>
      </c>
    </row>
    <row r="10" spans="1:14" x14ac:dyDescent="0.25">
      <c r="A10" s="17" t="s">
        <v>12</v>
      </c>
      <c r="B10" s="17">
        <v>53855355</v>
      </c>
      <c r="C10" s="17">
        <v>1609</v>
      </c>
      <c r="D10" s="17">
        <v>35615244</v>
      </c>
      <c r="E10" s="17">
        <v>1290</v>
      </c>
      <c r="F10" s="17">
        <v>11081294</v>
      </c>
      <c r="G10" s="17">
        <v>225</v>
      </c>
      <c r="H10" s="17">
        <v>6738917</v>
      </c>
      <c r="I10" s="17">
        <v>85</v>
      </c>
      <c r="J10" s="17">
        <v>419900</v>
      </c>
      <c r="K10" s="17">
        <v>9</v>
      </c>
      <c r="L10" s="18"/>
    </row>
    <row r="11" spans="1:14" x14ac:dyDescent="0.25">
      <c r="A11" s="17" t="s">
        <v>13</v>
      </c>
      <c r="B11" s="17">
        <v>4105180</v>
      </c>
      <c r="C11" s="17">
        <v>112</v>
      </c>
      <c r="D11" s="17">
        <v>2289680</v>
      </c>
      <c r="E11" s="17">
        <v>82</v>
      </c>
      <c r="F11" s="17">
        <v>1758500</v>
      </c>
      <c r="G11" s="17">
        <v>28</v>
      </c>
      <c r="H11" s="17">
        <v>29000</v>
      </c>
      <c r="I11" s="17">
        <v>1</v>
      </c>
      <c r="J11" s="17">
        <v>28000</v>
      </c>
      <c r="K11" s="17">
        <v>1</v>
      </c>
      <c r="L11" s="18"/>
    </row>
    <row r="12" spans="1:14" x14ac:dyDescent="0.25">
      <c r="A12" s="17" t="s">
        <v>14</v>
      </c>
      <c r="B12" s="17">
        <v>22541876</v>
      </c>
      <c r="C12" s="17">
        <v>593</v>
      </c>
      <c r="D12" s="17">
        <v>11547065</v>
      </c>
      <c r="E12" s="17">
        <v>363</v>
      </c>
      <c r="F12" s="17">
        <v>7715140</v>
      </c>
      <c r="G12" s="17">
        <v>141</v>
      </c>
      <c r="H12" s="17">
        <v>1575991</v>
      </c>
      <c r="I12" s="17">
        <v>26</v>
      </c>
      <c r="J12" s="17">
        <v>1703680</v>
      </c>
      <c r="K12" s="17">
        <v>63</v>
      </c>
      <c r="L12" s="18"/>
    </row>
    <row r="13" spans="1:14" x14ac:dyDescent="0.25">
      <c r="A13" s="17" t="s">
        <v>15</v>
      </c>
      <c r="B13" s="17">
        <v>44027323</v>
      </c>
      <c r="C13" s="17">
        <v>1509</v>
      </c>
      <c r="D13" s="17">
        <v>26767107</v>
      </c>
      <c r="E13" s="17">
        <v>1090</v>
      </c>
      <c r="F13" s="17">
        <v>9418172</v>
      </c>
      <c r="G13" s="17">
        <v>233</v>
      </c>
      <c r="H13" s="17">
        <v>7480576</v>
      </c>
      <c r="I13" s="17">
        <v>176</v>
      </c>
      <c r="J13" s="17">
        <v>361468</v>
      </c>
      <c r="K13" s="17">
        <v>10</v>
      </c>
      <c r="L13" s="18"/>
    </row>
    <row r="14" spans="1:14" x14ac:dyDescent="0.25">
      <c r="A14" s="17" t="s">
        <v>16</v>
      </c>
      <c r="B14" s="17">
        <v>3777482</v>
      </c>
      <c r="C14" s="17">
        <v>118</v>
      </c>
      <c r="D14" s="17">
        <v>800112</v>
      </c>
      <c r="E14" s="17">
        <v>38</v>
      </c>
      <c r="F14" s="17">
        <v>2893470</v>
      </c>
      <c r="G14" s="17">
        <v>77</v>
      </c>
      <c r="H14" s="17">
        <v>0</v>
      </c>
      <c r="I14" s="17">
        <v>0</v>
      </c>
      <c r="J14" s="17">
        <v>83900</v>
      </c>
      <c r="K14" s="17">
        <v>3</v>
      </c>
      <c r="L14" s="18"/>
    </row>
    <row r="15" spans="1:14" x14ac:dyDescent="0.25">
      <c r="A15" s="17" t="s">
        <v>17</v>
      </c>
      <c r="B15" s="17">
        <v>16859872</v>
      </c>
      <c r="C15" s="17">
        <v>492</v>
      </c>
      <c r="D15" s="17">
        <v>4175675</v>
      </c>
      <c r="E15" s="17">
        <v>166</v>
      </c>
      <c r="F15" s="17">
        <v>6374742</v>
      </c>
      <c r="G15" s="17">
        <v>163</v>
      </c>
      <c r="H15" s="17">
        <v>772815</v>
      </c>
      <c r="I15" s="17">
        <v>23</v>
      </c>
      <c r="J15" s="17">
        <v>5536640</v>
      </c>
      <c r="K15" s="17">
        <v>140</v>
      </c>
      <c r="L15" s="18"/>
    </row>
    <row r="16" spans="1:14" x14ac:dyDescent="0.25">
      <c r="A16" s="17" t="s">
        <v>18</v>
      </c>
      <c r="B16" s="17">
        <v>220450</v>
      </c>
      <c r="C16" s="17">
        <v>20</v>
      </c>
      <c r="D16" s="17">
        <v>0</v>
      </c>
      <c r="E16" s="17">
        <v>0</v>
      </c>
      <c r="F16" s="17">
        <v>24500</v>
      </c>
      <c r="G16" s="17">
        <v>1</v>
      </c>
      <c r="H16" s="17">
        <v>0</v>
      </c>
      <c r="I16" s="17">
        <v>0</v>
      </c>
      <c r="J16" s="17">
        <v>195950</v>
      </c>
      <c r="K16" s="17">
        <v>19</v>
      </c>
      <c r="L16" s="18"/>
    </row>
    <row r="17" spans="1:12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8"/>
    </row>
    <row r="18" spans="1:12" x14ac:dyDescent="0.25">
      <c r="A18" s="2" t="s">
        <v>19</v>
      </c>
      <c r="B18" s="6">
        <v>24264178</v>
      </c>
      <c r="C18" s="6">
        <v>1229</v>
      </c>
      <c r="D18" s="6">
        <v>9266347</v>
      </c>
      <c r="E18" s="6">
        <v>580</v>
      </c>
      <c r="F18" s="6">
        <v>11822859</v>
      </c>
      <c r="G18" s="6">
        <v>484</v>
      </c>
      <c r="H18" s="6">
        <v>2368522</v>
      </c>
      <c r="I18" s="6">
        <v>76</v>
      </c>
      <c r="J18" s="6">
        <v>806450</v>
      </c>
      <c r="K18" s="6">
        <v>89</v>
      </c>
    </row>
    <row r="19" spans="1:12" x14ac:dyDescent="0.25">
      <c r="A19" s="17" t="s">
        <v>20</v>
      </c>
      <c r="B19" s="17">
        <v>16919802</v>
      </c>
      <c r="C19" s="17">
        <v>814</v>
      </c>
      <c r="D19" s="17">
        <v>8280729</v>
      </c>
      <c r="E19" s="17">
        <v>517</v>
      </c>
      <c r="F19" s="17">
        <v>6712763</v>
      </c>
      <c r="G19" s="17">
        <v>246</v>
      </c>
      <c r="H19" s="17">
        <v>1804642</v>
      </c>
      <c r="I19" s="17">
        <v>45</v>
      </c>
      <c r="J19" s="17">
        <v>121668</v>
      </c>
      <c r="K19" s="17">
        <v>6</v>
      </c>
    </row>
    <row r="20" spans="1:12" x14ac:dyDescent="0.25">
      <c r="A20" s="17" t="s">
        <v>21</v>
      </c>
      <c r="B20" s="17">
        <v>3156104</v>
      </c>
      <c r="C20" s="17">
        <v>209</v>
      </c>
      <c r="D20" s="17">
        <v>484433</v>
      </c>
      <c r="E20" s="17">
        <v>27</v>
      </c>
      <c r="F20" s="17">
        <v>1780619</v>
      </c>
      <c r="G20" s="17">
        <v>83</v>
      </c>
      <c r="H20" s="17">
        <v>247770</v>
      </c>
      <c r="I20" s="17">
        <v>20</v>
      </c>
      <c r="J20" s="17">
        <v>643282</v>
      </c>
      <c r="K20" s="17">
        <v>79</v>
      </c>
    </row>
    <row r="21" spans="1:12" x14ac:dyDescent="0.25">
      <c r="A21" s="17" t="s">
        <v>22</v>
      </c>
      <c r="B21" s="17">
        <v>1506547</v>
      </c>
      <c r="C21" s="17">
        <v>85</v>
      </c>
      <c r="D21" s="17">
        <v>226910</v>
      </c>
      <c r="E21" s="17">
        <v>19</v>
      </c>
      <c r="F21" s="17">
        <v>1087737</v>
      </c>
      <c r="G21" s="17">
        <v>58</v>
      </c>
      <c r="H21" s="17">
        <v>182400</v>
      </c>
      <c r="I21" s="17">
        <v>6</v>
      </c>
      <c r="J21" s="17">
        <v>9500</v>
      </c>
      <c r="K21" s="17">
        <v>2</v>
      </c>
    </row>
    <row r="22" spans="1:12" x14ac:dyDescent="0.25">
      <c r="A22" s="17" t="s">
        <v>23</v>
      </c>
      <c r="B22" s="17">
        <v>1084861</v>
      </c>
      <c r="C22" s="17">
        <v>59</v>
      </c>
      <c r="D22" s="17">
        <v>72250</v>
      </c>
      <c r="E22" s="17">
        <v>5</v>
      </c>
      <c r="F22" s="17">
        <v>924100</v>
      </c>
      <c r="G22" s="17">
        <v>51</v>
      </c>
      <c r="H22" s="17">
        <v>88511</v>
      </c>
      <c r="I22" s="17">
        <v>3</v>
      </c>
      <c r="J22" s="17">
        <v>0</v>
      </c>
      <c r="K22" s="17">
        <v>0</v>
      </c>
    </row>
    <row r="23" spans="1:12" x14ac:dyDescent="0.25">
      <c r="A23" s="17" t="s">
        <v>24</v>
      </c>
      <c r="B23" s="17">
        <v>1596864</v>
      </c>
      <c r="C23" s="17">
        <v>62</v>
      </c>
      <c r="D23" s="17">
        <v>202025</v>
      </c>
      <c r="E23" s="17">
        <v>12</v>
      </c>
      <c r="F23" s="17">
        <v>1317640</v>
      </c>
      <c r="G23" s="17">
        <v>46</v>
      </c>
      <c r="H23" s="17">
        <v>45199</v>
      </c>
      <c r="I23" s="17">
        <v>2</v>
      </c>
      <c r="J23" s="17">
        <v>32000</v>
      </c>
      <c r="K23" s="17">
        <v>2</v>
      </c>
    </row>
    <row r="24" spans="1:12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2" x14ac:dyDescent="0.25">
      <c r="A25" s="2" t="s">
        <v>25</v>
      </c>
      <c r="B25" s="6">
        <v>16528301</v>
      </c>
      <c r="C25" s="6">
        <v>748</v>
      </c>
      <c r="D25" s="6">
        <v>5481126</v>
      </c>
      <c r="E25" s="6">
        <v>324</v>
      </c>
      <c r="F25" s="6">
        <v>7678007</v>
      </c>
      <c r="G25" s="6">
        <v>241</v>
      </c>
      <c r="H25" s="6">
        <v>1210609</v>
      </c>
      <c r="I25" s="6">
        <v>51</v>
      </c>
      <c r="J25" s="6">
        <v>2158559</v>
      </c>
      <c r="K25" s="6">
        <v>132</v>
      </c>
    </row>
    <row r="26" spans="1:12" x14ac:dyDescent="0.25">
      <c r="A26" s="17" t="s">
        <v>26</v>
      </c>
      <c r="B26" s="17">
        <v>8006924</v>
      </c>
      <c r="C26" s="17">
        <v>386</v>
      </c>
      <c r="D26" s="17">
        <v>4457039</v>
      </c>
      <c r="E26" s="17">
        <v>256</v>
      </c>
      <c r="F26" s="17">
        <v>2734911</v>
      </c>
      <c r="G26" s="17">
        <v>104</v>
      </c>
      <c r="H26" s="17">
        <v>777374</v>
      </c>
      <c r="I26" s="17">
        <v>24</v>
      </c>
      <c r="J26" s="17">
        <v>37600</v>
      </c>
      <c r="K26" s="17">
        <v>2</v>
      </c>
    </row>
    <row r="27" spans="1:12" x14ac:dyDescent="0.25">
      <c r="A27" s="17" t="s">
        <v>27</v>
      </c>
      <c r="B27" s="17">
        <v>500341</v>
      </c>
      <c r="C27" s="17">
        <v>43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500341</v>
      </c>
      <c r="K27" s="17">
        <v>43</v>
      </c>
    </row>
    <row r="28" spans="1:12" x14ac:dyDescent="0.25">
      <c r="A28" s="17" t="s">
        <v>28</v>
      </c>
      <c r="B28" s="17">
        <v>362728</v>
      </c>
      <c r="C28" s="17">
        <v>29</v>
      </c>
      <c r="D28" s="17">
        <v>0</v>
      </c>
      <c r="E28" s="17">
        <v>0</v>
      </c>
      <c r="F28" s="17">
        <v>177631</v>
      </c>
      <c r="G28" s="17">
        <v>8</v>
      </c>
      <c r="H28" s="17">
        <v>23045</v>
      </c>
      <c r="I28" s="17">
        <v>2</v>
      </c>
      <c r="J28" s="17">
        <v>162052</v>
      </c>
      <c r="K28" s="17">
        <v>19</v>
      </c>
    </row>
    <row r="29" spans="1:12" x14ac:dyDescent="0.25">
      <c r="A29" s="17" t="s">
        <v>29</v>
      </c>
      <c r="B29" s="17">
        <v>5962994</v>
      </c>
      <c r="C29" s="17">
        <v>179</v>
      </c>
      <c r="D29" s="17">
        <v>791472</v>
      </c>
      <c r="E29" s="17">
        <v>47</v>
      </c>
      <c r="F29" s="17">
        <v>3708105</v>
      </c>
      <c r="G29" s="17">
        <v>61</v>
      </c>
      <c r="H29" s="17">
        <v>208600</v>
      </c>
      <c r="I29" s="17">
        <v>10</v>
      </c>
      <c r="J29" s="17">
        <v>1254817</v>
      </c>
      <c r="K29" s="17">
        <v>61</v>
      </c>
    </row>
    <row r="30" spans="1:12" x14ac:dyDescent="0.25">
      <c r="A30" s="17" t="s">
        <v>30</v>
      </c>
      <c r="B30" s="17">
        <v>225700</v>
      </c>
      <c r="C30" s="17">
        <v>17</v>
      </c>
      <c r="D30" s="17">
        <v>71100</v>
      </c>
      <c r="E30" s="17">
        <v>7</v>
      </c>
      <c r="F30" s="17">
        <v>121500</v>
      </c>
      <c r="G30" s="17">
        <v>6</v>
      </c>
      <c r="H30" s="17">
        <v>14100</v>
      </c>
      <c r="I30" s="17">
        <v>3</v>
      </c>
      <c r="J30" s="17">
        <v>19000</v>
      </c>
      <c r="K30" s="17">
        <v>1</v>
      </c>
    </row>
    <row r="31" spans="1:12" x14ac:dyDescent="0.25">
      <c r="A31" s="17" t="s">
        <v>31</v>
      </c>
      <c r="B31" s="17">
        <v>8500</v>
      </c>
      <c r="C31" s="17">
        <v>1</v>
      </c>
      <c r="D31" s="17">
        <v>0</v>
      </c>
      <c r="E31" s="17">
        <v>0</v>
      </c>
      <c r="F31" s="17">
        <v>8500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</row>
    <row r="32" spans="1:12" x14ac:dyDescent="0.25">
      <c r="A32" s="17" t="s">
        <v>32</v>
      </c>
      <c r="B32" s="17">
        <v>615815</v>
      </c>
      <c r="C32" s="17">
        <v>37</v>
      </c>
      <c r="D32" s="17">
        <v>62025</v>
      </c>
      <c r="E32" s="17">
        <v>5</v>
      </c>
      <c r="F32" s="17">
        <v>451500</v>
      </c>
      <c r="G32" s="17">
        <v>25</v>
      </c>
      <c r="H32" s="17">
        <v>88290</v>
      </c>
      <c r="I32" s="17">
        <v>6</v>
      </c>
      <c r="J32" s="17">
        <v>14000</v>
      </c>
      <c r="K32" s="17">
        <v>1</v>
      </c>
    </row>
    <row r="33" spans="1:11" x14ac:dyDescent="0.25">
      <c r="A33" s="17" t="s">
        <v>92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</row>
    <row r="34" spans="1:11" x14ac:dyDescent="0.25">
      <c r="A34" s="17" t="s">
        <v>33</v>
      </c>
      <c r="B34" s="17">
        <v>684450</v>
      </c>
      <c r="C34" s="17">
        <v>45</v>
      </c>
      <c r="D34" s="17">
        <v>99490</v>
      </c>
      <c r="E34" s="17">
        <v>9</v>
      </c>
      <c r="F34" s="17">
        <v>413760</v>
      </c>
      <c r="G34" s="17">
        <v>28</v>
      </c>
      <c r="H34" s="17">
        <v>99200</v>
      </c>
      <c r="I34" s="17">
        <v>6</v>
      </c>
      <c r="J34" s="17">
        <v>72000</v>
      </c>
      <c r="K34" s="17">
        <v>2</v>
      </c>
    </row>
    <row r="35" spans="1:11" x14ac:dyDescent="0.25">
      <c r="A35" s="17" t="s">
        <v>34</v>
      </c>
      <c r="B35" s="17">
        <v>160849</v>
      </c>
      <c r="C35" s="17">
        <v>11</v>
      </c>
      <c r="D35" s="17">
        <v>0</v>
      </c>
      <c r="E35" s="17">
        <v>0</v>
      </c>
      <c r="F35" s="17">
        <v>62100</v>
      </c>
      <c r="G35" s="17">
        <v>8</v>
      </c>
      <c r="H35" s="17">
        <v>0</v>
      </c>
      <c r="I35" s="17">
        <v>0</v>
      </c>
      <c r="J35" s="17">
        <v>98749</v>
      </c>
      <c r="K35" s="17">
        <v>3</v>
      </c>
    </row>
    <row r="36" spans="1:11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2" t="s">
        <v>35</v>
      </c>
      <c r="B37" s="34">
        <v>2191546</v>
      </c>
      <c r="C37" s="34">
        <v>232</v>
      </c>
      <c r="D37" s="34">
        <v>588246</v>
      </c>
      <c r="E37" s="34">
        <v>78</v>
      </c>
      <c r="F37" s="34">
        <v>1289122</v>
      </c>
      <c r="G37" s="34">
        <v>119</v>
      </c>
      <c r="H37" s="34">
        <v>250287</v>
      </c>
      <c r="I37" s="34">
        <v>24</v>
      </c>
      <c r="J37" s="34">
        <v>63891</v>
      </c>
      <c r="K37" s="34">
        <v>11</v>
      </c>
    </row>
    <row r="38" spans="1:11" x14ac:dyDescent="0.25">
      <c r="A38" s="17" t="s">
        <v>36</v>
      </c>
      <c r="B38" s="17">
        <v>248845</v>
      </c>
      <c r="C38" s="17">
        <v>34</v>
      </c>
      <c r="D38" s="17">
        <v>36161</v>
      </c>
      <c r="E38" s="17">
        <v>11</v>
      </c>
      <c r="F38" s="17">
        <v>179584</v>
      </c>
      <c r="G38" s="17">
        <v>19</v>
      </c>
      <c r="H38" s="17">
        <v>31800</v>
      </c>
      <c r="I38" s="17">
        <v>3</v>
      </c>
      <c r="J38" s="17">
        <v>1300</v>
      </c>
      <c r="K38" s="17">
        <v>1</v>
      </c>
    </row>
    <row r="39" spans="1:11" x14ac:dyDescent="0.25">
      <c r="A39" s="17" t="s">
        <v>37</v>
      </c>
      <c r="B39" s="17">
        <v>1511191</v>
      </c>
      <c r="C39" s="17">
        <v>138</v>
      </c>
      <c r="D39" s="17">
        <v>519924</v>
      </c>
      <c r="E39" s="17">
        <v>58</v>
      </c>
      <c r="F39" s="17">
        <v>846605</v>
      </c>
      <c r="G39" s="17">
        <v>67</v>
      </c>
      <c r="H39" s="17">
        <v>137062</v>
      </c>
      <c r="I39" s="17">
        <v>11</v>
      </c>
      <c r="J39" s="17">
        <v>7600</v>
      </c>
      <c r="K39" s="17">
        <v>2</v>
      </c>
    </row>
    <row r="40" spans="1:11" x14ac:dyDescent="0.25">
      <c r="A40" s="17" t="s">
        <v>38</v>
      </c>
      <c r="B40" s="17">
        <v>79079</v>
      </c>
      <c r="C40" s="17">
        <v>10</v>
      </c>
      <c r="D40" s="17">
        <v>0</v>
      </c>
      <c r="E40" s="17">
        <v>0</v>
      </c>
      <c r="F40" s="17">
        <v>44083</v>
      </c>
      <c r="G40" s="17">
        <v>5</v>
      </c>
      <c r="H40" s="17">
        <v>6255</v>
      </c>
      <c r="I40" s="17">
        <v>1</v>
      </c>
      <c r="J40" s="17">
        <v>28741</v>
      </c>
      <c r="K40" s="17">
        <v>4</v>
      </c>
    </row>
    <row r="41" spans="1:11" x14ac:dyDescent="0.25">
      <c r="A41" s="17" t="s">
        <v>39</v>
      </c>
      <c r="B41" s="17">
        <v>29800</v>
      </c>
      <c r="C41" s="17">
        <v>5</v>
      </c>
      <c r="D41" s="17">
        <v>0</v>
      </c>
      <c r="E41" s="17">
        <v>0</v>
      </c>
      <c r="F41" s="17">
        <v>25800</v>
      </c>
      <c r="G41" s="17">
        <v>4</v>
      </c>
      <c r="H41" s="17">
        <v>4000</v>
      </c>
      <c r="I41" s="17">
        <v>1</v>
      </c>
      <c r="J41" s="17">
        <v>0</v>
      </c>
      <c r="K41" s="17">
        <v>0</v>
      </c>
    </row>
    <row r="42" spans="1:11" x14ac:dyDescent="0.25">
      <c r="A42" s="17" t="s">
        <v>40</v>
      </c>
      <c r="B42" s="17">
        <v>153011</v>
      </c>
      <c r="C42" s="17">
        <v>23</v>
      </c>
      <c r="D42" s="17">
        <v>25561</v>
      </c>
      <c r="E42" s="17">
        <v>8</v>
      </c>
      <c r="F42" s="17">
        <v>89450</v>
      </c>
      <c r="G42" s="17">
        <v>11</v>
      </c>
      <c r="H42" s="17">
        <v>18000</v>
      </c>
      <c r="I42" s="17">
        <v>3</v>
      </c>
      <c r="J42" s="17">
        <v>20000</v>
      </c>
      <c r="K42" s="17">
        <v>1</v>
      </c>
    </row>
    <row r="43" spans="1:11" x14ac:dyDescent="0.25">
      <c r="A43" s="17" t="s">
        <v>41</v>
      </c>
      <c r="B43" s="17">
        <v>73070</v>
      </c>
      <c r="C43" s="17">
        <v>9</v>
      </c>
      <c r="D43" s="17">
        <v>0</v>
      </c>
      <c r="E43" s="17">
        <v>0</v>
      </c>
      <c r="F43" s="17">
        <v>14900</v>
      </c>
      <c r="G43" s="17">
        <v>3</v>
      </c>
      <c r="H43" s="17">
        <v>53170</v>
      </c>
      <c r="I43" s="17">
        <v>5</v>
      </c>
      <c r="J43" s="17">
        <v>5000</v>
      </c>
      <c r="K43" s="17">
        <v>1</v>
      </c>
    </row>
    <row r="44" spans="1:11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</row>
    <row r="45" spans="1:11" x14ac:dyDescent="0.25">
      <c r="A45" s="17" t="s">
        <v>86</v>
      </c>
      <c r="B45" s="17">
        <v>4500</v>
      </c>
      <c r="C45" s="17">
        <v>1</v>
      </c>
      <c r="D45" s="17">
        <v>0</v>
      </c>
      <c r="E45" s="17">
        <v>0</v>
      </c>
      <c r="F45" s="17">
        <v>4500</v>
      </c>
      <c r="G45" s="17">
        <v>1</v>
      </c>
      <c r="H45" s="17">
        <v>0</v>
      </c>
      <c r="I45" s="17">
        <v>0</v>
      </c>
      <c r="J45" s="17">
        <v>0</v>
      </c>
      <c r="K45" s="17">
        <v>0</v>
      </c>
    </row>
    <row r="46" spans="1:11" x14ac:dyDescent="0.25">
      <c r="A46" s="17" t="s">
        <v>87</v>
      </c>
      <c r="B46" s="17">
        <v>8000</v>
      </c>
      <c r="C46" s="17">
        <v>1</v>
      </c>
      <c r="D46" s="17">
        <v>0</v>
      </c>
      <c r="E46" s="17">
        <v>0</v>
      </c>
      <c r="F46" s="17">
        <v>8000</v>
      </c>
      <c r="G46" s="17">
        <v>1</v>
      </c>
      <c r="H46" s="17">
        <v>0</v>
      </c>
      <c r="I46" s="17">
        <v>0</v>
      </c>
      <c r="J46" s="17">
        <v>0</v>
      </c>
      <c r="K46" s="17">
        <v>0</v>
      </c>
    </row>
    <row r="47" spans="1:11" x14ac:dyDescent="0.25">
      <c r="A47" s="17" t="s">
        <v>42</v>
      </c>
      <c r="B47" s="17">
        <v>84050</v>
      </c>
      <c r="C47" s="17">
        <v>11</v>
      </c>
      <c r="D47" s="17">
        <v>6600</v>
      </c>
      <c r="E47" s="17">
        <v>1</v>
      </c>
      <c r="F47" s="17">
        <v>76200</v>
      </c>
      <c r="G47" s="17">
        <v>8</v>
      </c>
      <c r="H47" s="17">
        <v>0</v>
      </c>
      <c r="I47" s="17">
        <v>0</v>
      </c>
      <c r="J47" s="17">
        <v>1250</v>
      </c>
      <c r="K47" s="17">
        <v>2</v>
      </c>
    </row>
    <row r="48" spans="1:11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2" t="s">
        <v>43</v>
      </c>
      <c r="B49" s="34">
        <v>2363279</v>
      </c>
      <c r="C49" s="34">
        <v>179</v>
      </c>
      <c r="D49" s="34">
        <v>402059</v>
      </c>
      <c r="E49" s="34">
        <v>40</v>
      </c>
      <c r="F49" s="34">
        <v>994610</v>
      </c>
      <c r="G49" s="34">
        <v>76</v>
      </c>
      <c r="H49" s="34">
        <v>258343</v>
      </c>
      <c r="I49" s="34">
        <v>20</v>
      </c>
      <c r="J49" s="34">
        <v>708267</v>
      </c>
      <c r="K49" s="34">
        <v>43</v>
      </c>
    </row>
    <row r="50" spans="1:11" x14ac:dyDescent="0.25">
      <c r="A50" s="17" t="s">
        <v>44</v>
      </c>
      <c r="B50" s="17">
        <v>1456980</v>
      </c>
      <c r="C50" s="17">
        <v>91</v>
      </c>
      <c r="D50" s="17">
        <v>302460</v>
      </c>
      <c r="E50" s="17">
        <v>27</v>
      </c>
      <c r="F50" s="17">
        <v>515300</v>
      </c>
      <c r="G50" s="17">
        <v>30</v>
      </c>
      <c r="H50" s="17">
        <v>140353</v>
      </c>
      <c r="I50" s="17">
        <v>8</v>
      </c>
      <c r="J50" s="17">
        <v>498867</v>
      </c>
      <c r="K50" s="17">
        <v>26</v>
      </c>
    </row>
    <row r="51" spans="1:11" x14ac:dyDescent="0.25">
      <c r="A51" s="17" t="s">
        <v>45</v>
      </c>
      <c r="B51" s="17">
        <v>211350</v>
      </c>
      <c r="C51" s="17">
        <v>25</v>
      </c>
      <c r="D51" s="17">
        <v>0</v>
      </c>
      <c r="E51" s="17">
        <v>0</v>
      </c>
      <c r="F51" s="17">
        <v>84650</v>
      </c>
      <c r="G51" s="17">
        <v>11</v>
      </c>
      <c r="H51" s="17">
        <v>37400</v>
      </c>
      <c r="I51" s="17">
        <v>5</v>
      </c>
      <c r="J51" s="17">
        <v>89300</v>
      </c>
      <c r="K51" s="17">
        <v>9</v>
      </c>
    </row>
    <row r="52" spans="1:11" x14ac:dyDescent="0.25">
      <c r="A52" s="17" t="s">
        <v>46</v>
      </c>
      <c r="B52" s="17">
        <v>428454</v>
      </c>
      <c r="C52" s="17">
        <v>36</v>
      </c>
      <c r="D52" s="17">
        <v>69744</v>
      </c>
      <c r="E52" s="17">
        <v>8</v>
      </c>
      <c r="F52" s="17">
        <v>279200</v>
      </c>
      <c r="G52" s="17">
        <v>22</v>
      </c>
      <c r="H52" s="17">
        <v>79510</v>
      </c>
      <c r="I52" s="17">
        <v>6</v>
      </c>
      <c r="J52" s="17">
        <v>0</v>
      </c>
      <c r="K52" s="17">
        <v>0</v>
      </c>
    </row>
    <row r="53" spans="1:11" x14ac:dyDescent="0.25">
      <c r="A53" s="17" t="s">
        <v>47</v>
      </c>
      <c r="B53" s="17">
        <v>146395</v>
      </c>
      <c r="C53" s="17">
        <v>19</v>
      </c>
      <c r="D53" s="17">
        <v>29855</v>
      </c>
      <c r="E53" s="17">
        <v>5</v>
      </c>
      <c r="F53" s="17">
        <v>115460</v>
      </c>
      <c r="G53" s="17">
        <v>13</v>
      </c>
      <c r="H53" s="17">
        <v>1080</v>
      </c>
      <c r="I53" s="17">
        <v>1</v>
      </c>
      <c r="J53" s="17">
        <v>0</v>
      </c>
      <c r="K53" s="17">
        <v>0</v>
      </c>
    </row>
    <row r="54" spans="1:11" x14ac:dyDescent="0.25">
      <c r="A54" s="17" t="s">
        <v>88</v>
      </c>
      <c r="B54" s="17">
        <v>22000</v>
      </c>
      <c r="C54" s="17">
        <v>2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22000</v>
      </c>
      <c r="K54" s="17">
        <v>2</v>
      </c>
    </row>
    <row r="55" spans="1:11" x14ac:dyDescent="0.25">
      <c r="A55" s="17" t="s">
        <v>48</v>
      </c>
      <c r="B55" s="17">
        <v>94100</v>
      </c>
      <c r="C55" s="17">
        <v>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94100</v>
      </c>
      <c r="K55" s="17">
        <v>5</v>
      </c>
    </row>
    <row r="56" spans="1:11" x14ac:dyDescent="0.25">
      <c r="A56" s="17" t="s">
        <v>91</v>
      </c>
      <c r="B56" s="17">
        <v>4000</v>
      </c>
      <c r="C56" s="17">
        <v>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4000</v>
      </c>
      <c r="K56" s="17">
        <v>1</v>
      </c>
    </row>
    <row r="58" spans="1:11" x14ac:dyDescent="0.25">
      <c r="A58" s="64" t="s">
        <v>89</v>
      </c>
      <c r="B58" s="34">
        <v>17646009</v>
      </c>
      <c r="C58" s="34">
        <v>1038</v>
      </c>
      <c r="D58" s="34">
        <v>6640840</v>
      </c>
      <c r="E58" s="34">
        <v>471</v>
      </c>
      <c r="F58" s="34">
        <v>8384222</v>
      </c>
      <c r="G58" s="34">
        <v>411</v>
      </c>
      <c r="H58" s="34">
        <v>1778649</v>
      </c>
      <c r="I58" s="34">
        <v>118</v>
      </c>
      <c r="J58" s="34">
        <v>842298</v>
      </c>
      <c r="K58" s="34">
        <v>38</v>
      </c>
    </row>
    <row r="59" spans="1:11" x14ac:dyDescent="0.25">
      <c r="A59" s="17" t="s">
        <v>49</v>
      </c>
      <c r="B59" s="17">
        <v>14204423</v>
      </c>
      <c r="C59" s="17">
        <v>767</v>
      </c>
      <c r="D59" s="17">
        <v>6035325</v>
      </c>
      <c r="E59" s="17">
        <v>398</v>
      </c>
      <c r="F59" s="17">
        <v>6524964</v>
      </c>
      <c r="G59" s="17">
        <v>269</v>
      </c>
      <c r="H59" s="17">
        <v>1614899</v>
      </c>
      <c r="I59" s="17">
        <v>98</v>
      </c>
      <c r="J59" s="17">
        <v>29235</v>
      </c>
      <c r="K59" s="17">
        <v>2</v>
      </c>
    </row>
    <row r="60" spans="1:11" x14ac:dyDescent="0.25">
      <c r="A60" s="17" t="s">
        <v>50</v>
      </c>
      <c r="B60" s="17">
        <v>758621</v>
      </c>
      <c r="C60" s="17">
        <v>64</v>
      </c>
      <c r="D60" s="17">
        <v>245150</v>
      </c>
      <c r="E60" s="17">
        <v>25</v>
      </c>
      <c r="F60" s="17">
        <v>465721</v>
      </c>
      <c r="G60" s="17">
        <v>33</v>
      </c>
      <c r="H60" s="17">
        <v>27900</v>
      </c>
      <c r="I60" s="17">
        <v>3</v>
      </c>
      <c r="J60" s="17">
        <v>19850</v>
      </c>
      <c r="K60" s="17">
        <v>3</v>
      </c>
    </row>
    <row r="61" spans="1:11" x14ac:dyDescent="0.25">
      <c r="A61" s="17" t="s">
        <v>51</v>
      </c>
      <c r="B61" s="17">
        <v>622835</v>
      </c>
      <c r="C61" s="17">
        <v>69</v>
      </c>
      <c r="D61" s="17">
        <v>140335</v>
      </c>
      <c r="E61" s="17">
        <v>21</v>
      </c>
      <c r="F61" s="17">
        <v>396550</v>
      </c>
      <c r="G61" s="17">
        <v>39</v>
      </c>
      <c r="H61" s="17">
        <v>43400</v>
      </c>
      <c r="I61" s="17">
        <v>6</v>
      </c>
      <c r="J61" s="17">
        <v>42550</v>
      </c>
      <c r="K61" s="17">
        <v>3</v>
      </c>
    </row>
    <row r="62" spans="1:11" x14ac:dyDescent="0.25">
      <c r="A62" s="17" t="s">
        <v>52</v>
      </c>
      <c r="B62" s="17">
        <v>908416</v>
      </c>
      <c r="C62" s="17">
        <v>67</v>
      </c>
      <c r="D62" s="17">
        <v>148100</v>
      </c>
      <c r="E62" s="17">
        <v>20</v>
      </c>
      <c r="F62" s="17">
        <v>553016</v>
      </c>
      <c r="G62" s="17">
        <v>35</v>
      </c>
      <c r="H62" s="17">
        <v>76800</v>
      </c>
      <c r="I62" s="17">
        <v>7</v>
      </c>
      <c r="J62" s="17">
        <v>130500</v>
      </c>
      <c r="K62" s="17">
        <v>5</v>
      </c>
    </row>
    <row r="63" spans="1:11" x14ac:dyDescent="0.25">
      <c r="A63" s="17" t="s">
        <v>53</v>
      </c>
      <c r="B63" s="17">
        <v>257628</v>
      </c>
      <c r="C63" s="17">
        <v>12</v>
      </c>
      <c r="D63" s="17">
        <v>0</v>
      </c>
      <c r="E63" s="17">
        <v>0</v>
      </c>
      <c r="F63" s="17">
        <v>175000</v>
      </c>
      <c r="G63" s="17">
        <v>8</v>
      </c>
      <c r="H63" s="17">
        <v>0</v>
      </c>
      <c r="I63" s="17">
        <v>0</v>
      </c>
      <c r="J63" s="17">
        <v>82628</v>
      </c>
      <c r="K63" s="17">
        <v>4</v>
      </c>
    </row>
    <row r="64" spans="1:11" x14ac:dyDescent="0.25">
      <c r="A64" s="17" t="s">
        <v>93</v>
      </c>
      <c r="B64" s="17">
        <v>273880</v>
      </c>
      <c r="C64" s="17">
        <v>16</v>
      </c>
      <c r="D64" s="17">
        <v>49130</v>
      </c>
      <c r="E64" s="17">
        <v>5</v>
      </c>
      <c r="F64" s="17">
        <v>73600</v>
      </c>
      <c r="G64" s="17">
        <v>6</v>
      </c>
      <c r="H64" s="17">
        <v>0</v>
      </c>
      <c r="I64" s="17">
        <v>0</v>
      </c>
      <c r="J64" s="17">
        <v>151150</v>
      </c>
      <c r="K64" s="17">
        <v>5</v>
      </c>
    </row>
    <row r="65" spans="1:11" x14ac:dyDescent="0.25">
      <c r="A65" s="17" t="s">
        <v>54</v>
      </c>
      <c r="B65" s="17">
        <v>84550</v>
      </c>
      <c r="C65" s="17">
        <v>8</v>
      </c>
      <c r="D65" s="17">
        <v>10800</v>
      </c>
      <c r="E65" s="17">
        <v>1</v>
      </c>
      <c r="F65" s="17">
        <v>24500</v>
      </c>
      <c r="G65" s="17">
        <v>2</v>
      </c>
      <c r="H65" s="17">
        <v>6000</v>
      </c>
      <c r="I65" s="17">
        <v>1</v>
      </c>
      <c r="J65" s="17">
        <v>43250</v>
      </c>
      <c r="K65" s="17">
        <v>4</v>
      </c>
    </row>
    <row r="66" spans="1:11" x14ac:dyDescent="0.25">
      <c r="A66" s="17" t="s">
        <v>56</v>
      </c>
      <c r="B66" s="17">
        <v>55161</v>
      </c>
      <c r="C66" s="17">
        <v>5</v>
      </c>
      <c r="D66" s="17">
        <v>0</v>
      </c>
      <c r="E66" s="17">
        <v>0</v>
      </c>
      <c r="F66" s="17">
        <v>55161</v>
      </c>
      <c r="G66" s="17">
        <v>5</v>
      </c>
      <c r="H66" s="17">
        <v>0</v>
      </c>
      <c r="I66" s="17">
        <v>0</v>
      </c>
      <c r="J66" s="17">
        <v>0</v>
      </c>
      <c r="K66" s="17">
        <v>0</v>
      </c>
    </row>
    <row r="67" spans="1:11" x14ac:dyDescent="0.25">
      <c r="A67" s="17" t="s">
        <v>57</v>
      </c>
      <c r="B67" s="17">
        <v>84350</v>
      </c>
      <c r="C67" s="17">
        <v>4</v>
      </c>
      <c r="D67" s="17">
        <v>0</v>
      </c>
      <c r="E67" s="17">
        <v>0</v>
      </c>
      <c r="F67" s="17">
        <v>29900</v>
      </c>
      <c r="G67" s="17">
        <v>2</v>
      </c>
      <c r="H67" s="17">
        <v>450</v>
      </c>
      <c r="I67" s="17">
        <v>1</v>
      </c>
      <c r="J67" s="17">
        <v>54000</v>
      </c>
      <c r="K67" s="17">
        <v>1</v>
      </c>
    </row>
    <row r="68" spans="1:11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</row>
    <row r="69" spans="1:11" x14ac:dyDescent="0.25">
      <c r="A69" s="17" t="s">
        <v>59</v>
      </c>
      <c r="B69" s="17">
        <v>275635</v>
      </c>
      <c r="C69" s="17">
        <v>13</v>
      </c>
      <c r="D69" s="17">
        <v>12000</v>
      </c>
      <c r="E69" s="17">
        <v>1</v>
      </c>
      <c r="F69" s="17">
        <v>42000</v>
      </c>
      <c r="G69" s="17">
        <v>4</v>
      </c>
      <c r="H69" s="17">
        <v>0</v>
      </c>
      <c r="I69" s="17">
        <v>0</v>
      </c>
      <c r="J69" s="17">
        <v>221635</v>
      </c>
      <c r="K69" s="17">
        <v>8</v>
      </c>
    </row>
    <row r="70" spans="1:11" x14ac:dyDescent="0.25">
      <c r="A70" s="17" t="s">
        <v>90</v>
      </c>
      <c r="B70" s="17">
        <v>67500</v>
      </c>
      <c r="C70" s="17">
        <v>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67500</v>
      </c>
      <c r="K70" s="17">
        <v>3</v>
      </c>
    </row>
    <row r="71" spans="1:11" x14ac:dyDescent="0.25">
      <c r="A71" s="17" t="s">
        <v>60</v>
      </c>
      <c r="B71" s="17">
        <v>53010</v>
      </c>
      <c r="C71" s="17">
        <v>10</v>
      </c>
      <c r="D71" s="17">
        <v>0</v>
      </c>
      <c r="E71" s="17">
        <v>0</v>
      </c>
      <c r="F71" s="17">
        <v>43810</v>
      </c>
      <c r="G71" s="17">
        <v>8</v>
      </c>
      <c r="H71" s="17">
        <v>9200</v>
      </c>
      <c r="I71" s="17">
        <v>2</v>
      </c>
      <c r="J71" s="17">
        <v>0</v>
      </c>
      <c r="K71" s="17">
        <v>0</v>
      </c>
    </row>
    <row r="73" spans="1:11" x14ac:dyDescent="0.25">
      <c r="A73" s="64" t="s">
        <v>55</v>
      </c>
      <c r="B73" s="34">
        <v>7948682</v>
      </c>
      <c r="C73" s="34">
        <v>443</v>
      </c>
      <c r="D73" s="34">
        <v>1911686</v>
      </c>
      <c r="E73" s="34">
        <v>134</v>
      </c>
      <c r="F73" s="34">
        <v>4597304</v>
      </c>
      <c r="G73" s="34">
        <v>248</v>
      </c>
      <c r="H73" s="34">
        <v>1105256</v>
      </c>
      <c r="I73" s="34">
        <v>43</v>
      </c>
      <c r="J73" s="34">
        <v>334436</v>
      </c>
      <c r="K73" s="34">
        <v>18</v>
      </c>
    </row>
    <row r="74" spans="1:11" x14ac:dyDescent="0.25">
      <c r="A74" s="17" t="s">
        <v>61</v>
      </c>
      <c r="B74" s="17">
        <v>138700</v>
      </c>
      <c r="C74" s="17">
        <v>16</v>
      </c>
      <c r="D74" s="17">
        <v>30600</v>
      </c>
      <c r="E74" s="17">
        <v>5</v>
      </c>
      <c r="F74" s="17">
        <v>98100</v>
      </c>
      <c r="G74" s="17">
        <v>10</v>
      </c>
      <c r="H74" s="17">
        <v>10000</v>
      </c>
      <c r="I74" s="17">
        <v>1</v>
      </c>
      <c r="J74" s="17">
        <v>0</v>
      </c>
      <c r="K74" s="17">
        <v>0</v>
      </c>
    </row>
    <row r="75" spans="1:11" x14ac:dyDescent="0.25">
      <c r="A75" s="17" t="s">
        <v>62</v>
      </c>
      <c r="B75" s="17">
        <v>3784585</v>
      </c>
      <c r="C75" s="17">
        <v>194</v>
      </c>
      <c r="D75" s="17">
        <v>569914</v>
      </c>
      <c r="E75" s="17">
        <v>46</v>
      </c>
      <c r="F75" s="17">
        <v>2561225</v>
      </c>
      <c r="G75" s="17">
        <v>124</v>
      </c>
      <c r="H75" s="17">
        <v>581446</v>
      </c>
      <c r="I75" s="17">
        <v>20</v>
      </c>
      <c r="J75" s="17">
        <v>72000</v>
      </c>
      <c r="K75" s="17">
        <v>4</v>
      </c>
    </row>
    <row r="76" spans="1:11" x14ac:dyDescent="0.25">
      <c r="A76" s="17" t="s">
        <v>63</v>
      </c>
      <c r="B76" s="17">
        <v>67586</v>
      </c>
      <c r="C76" s="17">
        <v>7</v>
      </c>
      <c r="D76" s="17">
        <v>0</v>
      </c>
      <c r="E76" s="17">
        <v>0</v>
      </c>
      <c r="F76" s="17">
        <v>62586</v>
      </c>
      <c r="G76" s="17">
        <v>6</v>
      </c>
      <c r="H76" s="17">
        <v>5000</v>
      </c>
      <c r="I76" s="17">
        <v>1</v>
      </c>
      <c r="J76" s="17">
        <v>0</v>
      </c>
      <c r="K76" s="17">
        <v>0</v>
      </c>
    </row>
    <row r="77" spans="1:11" x14ac:dyDescent="0.25">
      <c r="A77" s="17" t="s">
        <v>64</v>
      </c>
      <c r="B77" s="17">
        <v>27900</v>
      </c>
      <c r="C77" s="17">
        <v>2</v>
      </c>
      <c r="D77" s="17">
        <v>0</v>
      </c>
      <c r="E77" s="17">
        <v>0</v>
      </c>
      <c r="F77" s="17">
        <v>27900</v>
      </c>
      <c r="G77" s="17">
        <v>2</v>
      </c>
      <c r="H77" s="17">
        <v>0</v>
      </c>
      <c r="I77" s="17">
        <v>0</v>
      </c>
      <c r="J77" s="17">
        <v>0</v>
      </c>
      <c r="K77" s="17">
        <v>0</v>
      </c>
    </row>
    <row r="78" spans="1:11" x14ac:dyDescent="0.25">
      <c r="A78" s="17" t="s">
        <v>65</v>
      </c>
      <c r="B78" s="17">
        <v>1500</v>
      </c>
      <c r="C78" s="17">
        <v>1</v>
      </c>
      <c r="D78" s="17">
        <v>0</v>
      </c>
      <c r="E78" s="17">
        <v>0</v>
      </c>
      <c r="F78" s="17">
        <v>0</v>
      </c>
      <c r="G78" s="17">
        <v>0</v>
      </c>
      <c r="H78" s="17">
        <v>1500</v>
      </c>
      <c r="I78" s="17">
        <v>1</v>
      </c>
      <c r="J78" s="17">
        <v>0</v>
      </c>
      <c r="K78" s="17">
        <v>0</v>
      </c>
    </row>
    <row r="79" spans="1:11" x14ac:dyDescent="0.25">
      <c r="A79" s="17" t="s">
        <v>66</v>
      </c>
      <c r="B79" s="17">
        <v>33000</v>
      </c>
      <c r="C79" s="17">
        <v>5</v>
      </c>
      <c r="D79" s="17">
        <v>0</v>
      </c>
      <c r="E79" s="17">
        <v>0</v>
      </c>
      <c r="F79" s="17">
        <v>23000</v>
      </c>
      <c r="G79" s="17">
        <v>4</v>
      </c>
      <c r="H79" s="17">
        <v>10000</v>
      </c>
      <c r="I79" s="17">
        <v>1</v>
      </c>
      <c r="J79" s="17">
        <v>0</v>
      </c>
      <c r="K79" s="17">
        <v>0</v>
      </c>
    </row>
    <row r="80" spans="1:11" x14ac:dyDescent="0.25">
      <c r="A80" s="17" t="s">
        <v>67</v>
      </c>
      <c r="B80" s="17">
        <v>66059</v>
      </c>
      <c r="C80" s="17">
        <v>9</v>
      </c>
      <c r="D80" s="17">
        <v>20000</v>
      </c>
      <c r="E80" s="17">
        <v>1</v>
      </c>
      <c r="F80" s="17">
        <v>34059</v>
      </c>
      <c r="G80" s="17">
        <v>7</v>
      </c>
      <c r="H80" s="17">
        <v>12000</v>
      </c>
      <c r="I80" s="17">
        <v>1</v>
      </c>
      <c r="J80" s="17">
        <v>0</v>
      </c>
      <c r="K80" s="17">
        <v>0</v>
      </c>
    </row>
    <row r="81" spans="1:11" x14ac:dyDescent="0.25">
      <c r="A81" s="17" t="s">
        <v>68</v>
      </c>
      <c r="B81" s="17">
        <v>2633113</v>
      </c>
      <c r="C81" s="17">
        <v>135</v>
      </c>
      <c r="D81" s="17">
        <v>1012903</v>
      </c>
      <c r="E81" s="17">
        <v>55</v>
      </c>
      <c r="F81" s="17">
        <v>1389934</v>
      </c>
      <c r="G81" s="17">
        <v>63</v>
      </c>
      <c r="H81" s="17">
        <v>110840</v>
      </c>
      <c r="I81" s="17">
        <v>7</v>
      </c>
      <c r="J81" s="17">
        <v>119436</v>
      </c>
      <c r="K81" s="17">
        <v>10</v>
      </c>
    </row>
    <row r="82" spans="1:11" x14ac:dyDescent="0.25">
      <c r="A82" s="17" t="s">
        <v>69</v>
      </c>
      <c r="B82" s="17">
        <v>1196239</v>
      </c>
      <c r="C82" s="17">
        <v>74</v>
      </c>
      <c r="D82" s="17">
        <v>278269</v>
      </c>
      <c r="E82" s="17">
        <v>27</v>
      </c>
      <c r="F82" s="17">
        <v>400500</v>
      </c>
      <c r="G82" s="17">
        <v>32</v>
      </c>
      <c r="H82" s="17">
        <v>374470</v>
      </c>
      <c r="I82" s="17">
        <v>11</v>
      </c>
      <c r="J82" s="17">
        <v>143000</v>
      </c>
      <c r="K82" s="17">
        <v>4</v>
      </c>
    </row>
    <row r="84" spans="1:11" x14ac:dyDescent="0.25">
      <c r="A84" s="64" t="s">
        <v>70</v>
      </c>
      <c r="B84" s="34">
        <v>24050210</v>
      </c>
      <c r="C84" s="34">
        <v>1295</v>
      </c>
      <c r="D84" s="34">
        <v>2826997</v>
      </c>
      <c r="E84" s="34">
        <v>225</v>
      </c>
      <c r="F84" s="34">
        <v>10323329</v>
      </c>
      <c r="G84" s="34">
        <v>501</v>
      </c>
      <c r="H84" s="34">
        <v>2648288</v>
      </c>
      <c r="I84" s="34">
        <v>86</v>
      </c>
      <c r="J84" s="34">
        <v>8251596</v>
      </c>
      <c r="K84" s="34">
        <v>483</v>
      </c>
    </row>
    <row r="85" spans="1:11" x14ac:dyDescent="0.25">
      <c r="A85" s="17" t="s">
        <v>71</v>
      </c>
      <c r="B85" s="17">
        <v>1648837</v>
      </c>
      <c r="C85" s="17">
        <v>169</v>
      </c>
      <c r="D85" s="17">
        <v>563234</v>
      </c>
      <c r="E85" s="17">
        <v>83</v>
      </c>
      <c r="F85" s="17">
        <v>1009103</v>
      </c>
      <c r="G85" s="17">
        <v>77</v>
      </c>
      <c r="H85" s="17">
        <v>76500</v>
      </c>
      <c r="I85" s="17">
        <v>9</v>
      </c>
      <c r="J85" s="17">
        <v>0</v>
      </c>
      <c r="K85" s="17">
        <v>0</v>
      </c>
    </row>
    <row r="86" spans="1:11" x14ac:dyDescent="0.25">
      <c r="A86" s="17" t="s">
        <v>72</v>
      </c>
      <c r="B86" s="17">
        <v>8653156</v>
      </c>
      <c r="C86" s="17">
        <v>417</v>
      </c>
      <c r="D86" s="17">
        <v>1702057</v>
      </c>
      <c r="E86" s="17">
        <v>100</v>
      </c>
      <c r="F86" s="17">
        <v>4855100</v>
      </c>
      <c r="G86" s="17">
        <v>202</v>
      </c>
      <c r="H86" s="17">
        <v>778240</v>
      </c>
      <c r="I86" s="17">
        <v>40</v>
      </c>
      <c r="J86" s="17">
        <v>1317759</v>
      </c>
      <c r="K86" s="17">
        <v>75</v>
      </c>
    </row>
    <row r="87" spans="1:11" x14ac:dyDescent="0.25">
      <c r="A87" s="17" t="s">
        <v>73</v>
      </c>
      <c r="B87" s="17">
        <v>100100</v>
      </c>
      <c r="C87" s="17">
        <v>5</v>
      </c>
      <c r="D87" s="17">
        <v>0</v>
      </c>
      <c r="E87" s="17">
        <v>0</v>
      </c>
      <c r="F87" s="17">
        <v>45100</v>
      </c>
      <c r="G87" s="17">
        <v>4</v>
      </c>
      <c r="H87" s="17">
        <v>0</v>
      </c>
      <c r="I87" s="17">
        <v>0</v>
      </c>
      <c r="J87" s="17">
        <v>55000</v>
      </c>
      <c r="K87" s="17">
        <v>1</v>
      </c>
    </row>
    <row r="88" spans="1:11" x14ac:dyDescent="0.25">
      <c r="A88" s="17" t="s">
        <v>74</v>
      </c>
      <c r="B88" s="17">
        <v>198000</v>
      </c>
      <c r="C88" s="17">
        <v>14</v>
      </c>
      <c r="D88" s="17">
        <v>5000</v>
      </c>
      <c r="E88" s="17">
        <v>1</v>
      </c>
      <c r="F88" s="17">
        <v>58400</v>
      </c>
      <c r="G88" s="17">
        <v>4</v>
      </c>
      <c r="H88" s="17">
        <v>47000</v>
      </c>
      <c r="I88" s="17">
        <v>3</v>
      </c>
      <c r="J88" s="17">
        <v>87600</v>
      </c>
      <c r="K88" s="17">
        <v>6</v>
      </c>
    </row>
    <row r="89" spans="1:11" x14ac:dyDescent="0.25">
      <c r="A89" s="17" t="s">
        <v>75</v>
      </c>
      <c r="B89" s="17">
        <v>162100</v>
      </c>
      <c r="C89" s="17">
        <v>2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162100</v>
      </c>
      <c r="K89" s="17">
        <v>2</v>
      </c>
    </row>
    <row r="90" spans="1:11" x14ac:dyDescent="0.25">
      <c r="A90" s="17" t="s">
        <v>76</v>
      </c>
      <c r="B90" s="17">
        <v>976618</v>
      </c>
      <c r="C90" s="17">
        <v>64</v>
      </c>
      <c r="D90" s="17">
        <v>82656</v>
      </c>
      <c r="E90" s="17">
        <v>6</v>
      </c>
      <c r="F90" s="17">
        <v>579644</v>
      </c>
      <c r="G90" s="17">
        <v>36</v>
      </c>
      <c r="H90" s="17">
        <v>52214</v>
      </c>
      <c r="I90" s="17">
        <v>5</v>
      </c>
      <c r="J90" s="17">
        <v>262104</v>
      </c>
      <c r="K90" s="17">
        <v>17</v>
      </c>
    </row>
    <row r="91" spans="1:11" x14ac:dyDescent="0.25">
      <c r="A91" s="17" t="s">
        <v>77</v>
      </c>
      <c r="B91" s="17">
        <v>1511012</v>
      </c>
      <c r="C91" s="17">
        <v>96</v>
      </c>
      <c r="D91" s="17">
        <v>31800</v>
      </c>
      <c r="E91" s="17">
        <v>3</v>
      </c>
      <c r="F91" s="17">
        <v>490153</v>
      </c>
      <c r="G91" s="17">
        <v>30</v>
      </c>
      <c r="H91" s="17">
        <v>351300</v>
      </c>
      <c r="I91" s="17">
        <v>7</v>
      </c>
      <c r="J91" s="17">
        <v>637759</v>
      </c>
      <c r="K91" s="17">
        <v>56</v>
      </c>
    </row>
    <row r="92" spans="1:11" x14ac:dyDescent="0.25">
      <c r="A92" s="17" t="s">
        <v>78</v>
      </c>
      <c r="B92" s="17">
        <v>496283</v>
      </c>
      <c r="C92" s="17">
        <v>23</v>
      </c>
      <c r="D92" s="17">
        <v>10500</v>
      </c>
      <c r="E92" s="17">
        <v>2</v>
      </c>
      <c r="F92" s="17">
        <v>206000</v>
      </c>
      <c r="G92" s="17">
        <v>9</v>
      </c>
      <c r="H92" s="17">
        <v>12933</v>
      </c>
      <c r="I92" s="17">
        <v>2</v>
      </c>
      <c r="J92" s="17">
        <v>266850</v>
      </c>
      <c r="K92" s="17">
        <v>10</v>
      </c>
    </row>
    <row r="93" spans="1:11" x14ac:dyDescent="0.25">
      <c r="A93" s="17" t="s">
        <v>79</v>
      </c>
      <c r="B93" s="17">
        <v>3050844</v>
      </c>
      <c r="C93" s="17">
        <v>100</v>
      </c>
      <c r="D93" s="17">
        <v>115100</v>
      </c>
      <c r="E93" s="17">
        <v>8</v>
      </c>
      <c r="F93" s="17">
        <v>1756349</v>
      </c>
      <c r="G93" s="17">
        <v>75</v>
      </c>
      <c r="H93" s="17">
        <v>1077605</v>
      </c>
      <c r="I93" s="17">
        <v>10</v>
      </c>
      <c r="J93" s="17">
        <v>101790</v>
      </c>
      <c r="K93" s="17">
        <v>7</v>
      </c>
    </row>
    <row r="94" spans="1:11" x14ac:dyDescent="0.25">
      <c r="A94" s="17" t="s">
        <v>80</v>
      </c>
      <c r="B94" s="17">
        <v>2021895</v>
      </c>
      <c r="C94" s="17">
        <v>95</v>
      </c>
      <c r="D94" s="17">
        <v>285650</v>
      </c>
      <c r="E94" s="17">
        <v>21</v>
      </c>
      <c r="F94" s="17">
        <v>1134280</v>
      </c>
      <c r="G94" s="17">
        <v>55</v>
      </c>
      <c r="H94" s="17">
        <v>246996</v>
      </c>
      <c r="I94" s="17">
        <v>9</v>
      </c>
      <c r="J94" s="17">
        <v>354969</v>
      </c>
      <c r="K94" s="17">
        <v>10</v>
      </c>
    </row>
    <row r="95" spans="1:11" x14ac:dyDescent="0.25">
      <c r="A95" s="17" t="s">
        <v>81</v>
      </c>
      <c r="B95" s="17">
        <v>2536002</v>
      </c>
      <c r="C95" s="17">
        <v>193</v>
      </c>
      <c r="D95" s="17">
        <v>0</v>
      </c>
      <c r="E95" s="17">
        <v>0</v>
      </c>
      <c r="F95" s="17">
        <v>93700</v>
      </c>
      <c r="G95" s="17">
        <v>4</v>
      </c>
      <c r="H95" s="17">
        <v>5500</v>
      </c>
      <c r="I95" s="17">
        <v>1</v>
      </c>
      <c r="J95" s="17">
        <v>2436802</v>
      </c>
      <c r="K95" s="17">
        <v>188</v>
      </c>
    </row>
    <row r="96" spans="1:11" x14ac:dyDescent="0.25">
      <c r="A96" s="17" t="s">
        <v>82</v>
      </c>
      <c r="B96" s="17">
        <v>402064</v>
      </c>
      <c r="C96" s="17">
        <v>15</v>
      </c>
      <c r="D96" s="17">
        <v>31000</v>
      </c>
      <c r="E96" s="17">
        <v>1</v>
      </c>
      <c r="F96" s="17">
        <v>22500</v>
      </c>
      <c r="G96" s="17">
        <v>1</v>
      </c>
      <c r="H96" s="17">
        <v>0</v>
      </c>
      <c r="I96" s="17">
        <v>0</v>
      </c>
      <c r="J96" s="17">
        <v>348564</v>
      </c>
      <c r="K96" s="17">
        <v>13</v>
      </c>
    </row>
    <row r="97" spans="1:11" x14ac:dyDescent="0.25">
      <c r="A97" s="17" t="s">
        <v>83</v>
      </c>
      <c r="B97" s="17">
        <v>1669724</v>
      </c>
      <c r="C97" s="17">
        <v>88</v>
      </c>
      <c r="D97" s="17">
        <v>0</v>
      </c>
      <c r="E97" s="17">
        <v>0</v>
      </c>
      <c r="F97" s="17">
        <v>34300</v>
      </c>
      <c r="G97" s="17">
        <v>2</v>
      </c>
      <c r="H97" s="17">
        <v>0</v>
      </c>
      <c r="I97" s="17">
        <v>0</v>
      </c>
      <c r="J97" s="17">
        <v>1635424</v>
      </c>
      <c r="K97" s="17">
        <v>86</v>
      </c>
    </row>
    <row r="98" spans="1:11" x14ac:dyDescent="0.25">
      <c r="A98" s="17" t="s">
        <v>84</v>
      </c>
      <c r="B98" s="17">
        <v>623575</v>
      </c>
      <c r="C98" s="17">
        <v>14</v>
      </c>
      <c r="D98" s="17">
        <v>0</v>
      </c>
      <c r="E98" s="17">
        <v>0</v>
      </c>
      <c r="F98" s="17">
        <v>38700</v>
      </c>
      <c r="G98" s="17">
        <v>2</v>
      </c>
      <c r="H98" s="17">
        <v>0</v>
      </c>
      <c r="I98" s="17">
        <v>0</v>
      </c>
      <c r="J98" s="17">
        <v>584875</v>
      </c>
      <c r="K98" s="17">
        <v>12</v>
      </c>
    </row>
    <row r="99" spans="1:11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11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</row>
    <row r="108" spans="1:11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</row>
    <row r="109" spans="1:11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</row>
    <row r="110" spans="1:11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</row>
    <row r="111" spans="1:11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</row>
    <row r="112" spans="1:11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5" width="9.5703125" style="17" bestFit="1" customWidth="1"/>
    <col min="16" max="16384" width="9.140625" style="17"/>
  </cols>
  <sheetData>
    <row r="1" spans="1:16" x14ac:dyDescent="0.25">
      <c r="A1" s="26" t="s">
        <v>0</v>
      </c>
      <c r="B1" s="105" t="s">
        <v>102</v>
      </c>
      <c r="C1" s="105"/>
      <c r="D1" s="105"/>
      <c r="E1" s="105"/>
      <c r="F1" s="105"/>
      <c r="G1" s="105"/>
      <c r="H1" s="105"/>
      <c r="I1" s="105"/>
      <c r="J1" s="105"/>
      <c r="K1" s="105"/>
      <c r="L1" s="19"/>
      <c r="M1" s="19"/>
      <c r="N1" s="19"/>
      <c r="O1" s="19"/>
      <c r="P1" s="19"/>
    </row>
    <row r="2" spans="1:16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9"/>
      <c r="M2" s="19"/>
      <c r="N2" s="19"/>
      <c r="O2" s="19"/>
      <c r="P2" s="19"/>
    </row>
    <row r="3" spans="1:16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19"/>
      <c r="M3" s="20"/>
      <c r="N3" s="20"/>
      <c r="O3" s="19"/>
      <c r="P3" s="19"/>
    </row>
    <row r="4" spans="1:16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19"/>
      <c r="M4" s="19"/>
      <c r="N4" s="19"/>
      <c r="O4" s="19"/>
      <c r="P4" s="19"/>
    </row>
    <row r="5" spans="1:16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19"/>
      <c r="M5" s="20"/>
      <c r="N5" s="20"/>
      <c r="O5" s="19"/>
      <c r="P5" s="19"/>
    </row>
    <row r="6" spans="1:16" x14ac:dyDescent="0.25">
      <c r="A6" s="2" t="s">
        <v>9</v>
      </c>
      <c r="B6" s="6">
        <v>271734706</v>
      </c>
      <c r="C6" s="6">
        <v>11848</v>
      </c>
      <c r="D6" s="6">
        <v>140467889</v>
      </c>
      <c r="E6" s="6">
        <v>7030</v>
      </c>
      <c r="F6" s="6">
        <v>76258767</v>
      </c>
      <c r="G6" s="6">
        <v>2862</v>
      </c>
      <c r="H6" s="6">
        <v>43632756</v>
      </c>
      <c r="I6" s="6">
        <v>1145</v>
      </c>
      <c r="J6" s="6">
        <v>11375294</v>
      </c>
      <c r="K6" s="6">
        <v>811</v>
      </c>
      <c r="L6" s="19"/>
      <c r="M6" s="75">
        <f>+B6/C6*1000</f>
        <v>22935069.716407835</v>
      </c>
      <c r="N6" s="76" t="s">
        <v>9</v>
      </c>
      <c r="O6" s="20"/>
      <c r="P6" s="20"/>
    </row>
    <row r="7" spans="1:16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19"/>
      <c r="M7" s="75">
        <f>B8/C8*1000</f>
        <v>27297749.295774646</v>
      </c>
      <c r="N7" s="76" t="s">
        <v>10</v>
      </c>
      <c r="O7" s="20"/>
      <c r="P7" s="20"/>
    </row>
    <row r="8" spans="1:16" x14ac:dyDescent="0.25">
      <c r="A8" s="2" t="s">
        <v>10</v>
      </c>
      <c r="B8" s="6">
        <v>203504721</v>
      </c>
      <c r="C8" s="6">
        <v>7455</v>
      </c>
      <c r="D8" s="6">
        <v>118385485</v>
      </c>
      <c r="E8" s="6">
        <v>5452</v>
      </c>
      <c r="F8" s="6">
        <v>45457355</v>
      </c>
      <c r="G8" s="6">
        <v>1111</v>
      </c>
      <c r="H8" s="6">
        <v>36507949</v>
      </c>
      <c r="I8" s="6">
        <v>767</v>
      </c>
      <c r="J8" s="6">
        <v>3153932</v>
      </c>
      <c r="K8" s="6">
        <v>125</v>
      </c>
      <c r="L8" s="19"/>
      <c r="M8" s="75">
        <f>(B18+B25+B37+B49+B58+B73+B84)/(C18+C25+C37+C49+C58+C73+C84)*1000</f>
        <v>15531524.015479172</v>
      </c>
      <c r="N8" s="76" t="s">
        <v>107</v>
      </c>
      <c r="O8" s="20"/>
      <c r="P8" s="20"/>
    </row>
    <row r="9" spans="1:16" x14ac:dyDescent="0.25">
      <c r="A9" s="17" t="s">
        <v>11</v>
      </c>
      <c r="B9" s="17">
        <v>117263469</v>
      </c>
      <c r="C9" s="17">
        <v>4366</v>
      </c>
      <c r="D9" s="17">
        <v>73934665</v>
      </c>
      <c r="E9" s="17">
        <v>3536</v>
      </c>
      <c r="F9" s="17">
        <v>19928909</v>
      </c>
      <c r="G9" s="17">
        <v>494</v>
      </c>
      <c r="H9" s="17">
        <v>23198405</v>
      </c>
      <c r="I9" s="17">
        <v>324</v>
      </c>
      <c r="J9" s="17">
        <v>201490</v>
      </c>
      <c r="K9" s="17">
        <v>12</v>
      </c>
      <c r="L9" s="19"/>
      <c r="M9" s="75">
        <f>B73/C73*1000</f>
        <v>14788757.322175732</v>
      </c>
      <c r="N9" s="76" t="s">
        <v>55</v>
      </c>
    </row>
    <row r="10" spans="1:16" x14ac:dyDescent="0.25">
      <c r="A10" s="17" t="s">
        <v>12</v>
      </c>
      <c r="B10" s="17">
        <v>33742360</v>
      </c>
      <c r="C10" s="17">
        <v>1158</v>
      </c>
      <c r="D10" s="17">
        <v>20221785</v>
      </c>
      <c r="E10" s="17">
        <v>838</v>
      </c>
      <c r="F10" s="17">
        <v>6963008</v>
      </c>
      <c r="G10" s="17">
        <v>169</v>
      </c>
      <c r="H10" s="17">
        <v>6421867</v>
      </c>
      <c r="I10" s="17">
        <v>146</v>
      </c>
      <c r="J10" s="17">
        <v>135700</v>
      </c>
      <c r="K10" s="17">
        <v>5</v>
      </c>
      <c r="L10" s="19"/>
    </row>
    <row r="11" spans="1:16" x14ac:dyDescent="0.25">
      <c r="A11" s="17" t="s">
        <v>13</v>
      </c>
      <c r="B11" s="17">
        <v>4654650</v>
      </c>
      <c r="C11" s="17">
        <v>110</v>
      </c>
      <c r="D11" s="17">
        <v>1722700</v>
      </c>
      <c r="E11" s="17">
        <v>68</v>
      </c>
      <c r="F11" s="17">
        <v>2289900</v>
      </c>
      <c r="G11" s="17">
        <v>37</v>
      </c>
      <c r="H11" s="17">
        <v>120050</v>
      </c>
      <c r="I11" s="17">
        <v>3</v>
      </c>
      <c r="J11" s="17">
        <v>522000</v>
      </c>
      <c r="K11" s="17">
        <v>2</v>
      </c>
      <c r="L11" s="19"/>
    </row>
    <row r="12" spans="1:16" x14ac:dyDescent="0.25">
      <c r="A12" s="17" t="s">
        <v>14</v>
      </c>
      <c r="B12" s="17">
        <v>13126264</v>
      </c>
      <c r="C12" s="17">
        <v>341</v>
      </c>
      <c r="D12" s="17">
        <v>4689135</v>
      </c>
      <c r="E12" s="17">
        <v>151</v>
      </c>
      <c r="F12" s="17">
        <v>5631974</v>
      </c>
      <c r="G12" s="17">
        <v>119</v>
      </c>
      <c r="H12" s="17">
        <v>2348855</v>
      </c>
      <c r="I12" s="17">
        <v>53</v>
      </c>
      <c r="J12" s="17">
        <v>456300</v>
      </c>
      <c r="K12" s="17">
        <v>18</v>
      </c>
      <c r="L12" s="19"/>
    </row>
    <row r="13" spans="1:16" x14ac:dyDescent="0.25">
      <c r="A13" s="17" t="s">
        <v>15</v>
      </c>
      <c r="B13" s="17">
        <v>24475782</v>
      </c>
      <c r="C13" s="17">
        <v>1085</v>
      </c>
      <c r="D13" s="17">
        <v>14697987</v>
      </c>
      <c r="E13" s="17">
        <v>720</v>
      </c>
      <c r="F13" s="17">
        <v>5265602</v>
      </c>
      <c r="G13" s="17">
        <v>136</v>
      </c>
      <c r="H13" s="17">
        <v>4229543</v>
      </c>
      <c r="I13" s="17">
        <v>225</v>
      </c>
      <c r="J13" s="17">
        <v>282650</v>
      </c>
      <c r="K13" s="17">
        <v>4</v>
      </c>
      <c r="L13" s="19"/>
    </row>
    <row r="14" spans="1:16" x14ac:dyDescent="0.25">
      <c r="A14" s="17" t="s">
        <v>16</v>
      </c>
      <c r="B14" s="17">
        <v>1972350</v>
      </c>
      <c r="C14" s="17">
        <v>68</v>
      </c>
      <c r="D14" s="17">
        <v>401950</v>
      </c>
      <c r="E14" s="17">
        <v>19</v>
      </c>
      <c r="F14" s="17">
        <v>1453800</v>
      </c>
      <c r="G14" s="17">
        <v>43</v>
      </c>
      <c r="H14" s="17">
        <v>0</v>
      </c>
      <c r="I14" s="17">
        <v>0</v>
      </c>
      <c r="J14" s="17">
        <v>116600</v>
      </c>
      <c r="K14" s="17">
        <v>6</v>
      </c>
      <c r="L14" s="19"/>
    </row>
    <row r="15" spans="1:16" x14ac:dyDescent="0.25">
      <c r="A15" s="17" t="s">
        <v>17</v>
      </c>
      <c r="B15" s="17">
        <v>8026461</v>
      </c>
      <c r="C15" s="17">
        <v>300</v>
      </c>
      <c r="D15" s="17">
        <v>2717263</v>
      </c>
      <c r="E15" s="17">
        <v>120</v>
      </c>
      <c r="F15" s="17">
        <v>3886362</v>
      </c>
      <c r="G15" s="17">
        <v>112</v>
      </c>
      <c r="H15" s="17">
        <v>189229</v>
      </c>
      <c r="I15" s="17">
        <v>16</v>
      </c>
      <c r="J15" s="17">
        <v>1233607</v>
      </c>
      <c r="K15" s="17">
        <v>52</v>
      </c>
      <c r="L15" s="19"/>
    </row>
    <row r="16" spans="1:16" x14ac:dyDescent="0.25">
      <c r="A16" s="17" t="s">
        <v>18</v>
      </c>
      <c r="B16" s="17">
        <v>243385</v>
      </c>
      <c r="C16" s="17">
        <v>27</v>
      </c>
      <c r="D16" s="17">
        <v>0</v>
      </c>
      <c r="E16" s="17">
        <v>0</v>
      </c>
      <c r="F16" s="17">
        <v>37800</v>
      </c>
      <c r="G16" s="17">
        <v>1</v>
      </c>
      <c r="H16" s="17">
        <v>0</v>
      </c>
      <c r="I16" s="17">
        <v>0</v>
      </c>
      <c r="J16" s="17">
        <v>205585</v>
      </c>
      <c r="K16" s="17">
        <v>26</v>
      </c>
      <c r="L16" s="19"/>
    </row>
    <row r="17" spans="1:12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9"/>
    </row>
    <row r="18" spans="1:12" x14ac:dyDescent="0.25">
      <c r="A18" s="2" t="s">
        <v>19</v>
      </c>
      <c r="B18" s="6">
        <v>16040107</v>
      </c>
      <c r="C18" s="6">
        <v>886</v>
      </c>
      <c r="D18" s="6">
        <v>6323807</v>
      </c>
      <c r="E18" s="6">
        <v>430</v>
      </c>
      <c r="F18" s="6">
        <v>7520107</v>
      </c>
      <c r="G18" s="6">
        <v>353</v>
      </c>
      <c r="H18" s="6">
        <v>1975543</v>
      </c>
      <c r="I18" s="6">
        <v>87</v>
      </c>
      <c r="J18" s="6">
        <v>220650</v>
      </c>
      <c r="K18" s="6">
        <v>16</v>
      </c>
      <c r="L18" s="19"/>
    </row>
    <row r="19" spans="1:12" x14ac:dyDescent="0.25">
      <c r="A19" s="17" t="s">
        <v>20</v>
      </c>
      <c r="B19" s="17">
        <v>10496873</v>
      </c>
      <c r="C19" s="17">
        <v>588</v>
      </c>
      <c r="D19" s="17">
        <v>4915145</v>
      </c>
      <c r="E19" s="17">
        <v>349</v>
      </c>
      <c r="F19" s="17">
        <v>4168000</v>
      </c>
      <c r="G19" s="17">
        <v>175</v>
      </c>
      <c r="H19" s="17">
        <v>1278778</v>
      </c>
      <c r="I19" s="17">
        <v>55</v>
      </c>
      <c r="J19" s="17">
        <v>134950</v>
      </c>
      <c r="K19" s="17">
        <v>9</v>
      </c>
      <c r="L19" s="19"/>
    </row>
    <row r="20" spans="1:12" x14ac:dyDescent="0.25">
      <c r="A20" s="17" t="s">
        <v>21</v>
      </c>
      <c r="B20" s="17">
        <v>2061662</v>
      </c>
      <c r="C20" s="17">
        <v>109</v>
      </c>
      <c r="D20" s="17">
        <v>577490</v>
      </c>
      <c r="E20" s="17">
        <v>35</v>
      </c>
      <c r="F20" s="17">
        <v>1306772</v>
      </c>
      <c r="G20" s="17">
        <v>64</v>
      </c>
      <c r="H20" s="17">
        <v>177400</v>
      </c>
      <c r="I20" s="17">
        <v>10</v>
      </c>
      <c r="J20" s="17">
        <v>0</v>
      </c>
      <c r="K20" s="17">
        <v>0</v>
      </c>
      <c r="L20" s="19"/>
    </row>
    <row r="21" spans="1:12" x14ac:dyDescent="0.25">
      <c r="A21" s="17" t="s">
        <v>22</v>
      </c>
      <c r="B21" s="17">
        <v>1552837</v>
      </c>
      <c r="C21" s="17">
        <v>82</v>
      </c>
      <c r="D21" s="17">
        <v>573422</v>
      </c>
      <c r="E21" s="17">
        <v>26</v>
      </c>
      <c r="F21" s="17">
        <v>654950</v>
      </c>
      <c r="G21" s="17">
        <v>39</v>
      </c>
      <c r="H21" s="17">
        <v>240765</v>
      </c>
      <c r="I21" s="17">
        <v>11</v>
      </c>
      <c r="J21" s="17">
        <v>83700</v>
      </c>
      <c r="K21" s="17">
        <v>6</v>
      </c>
      <c r="L21" s="19"/>
    </row>
    <row r="22" spans="1:12" x14ac:dyDescent="0.25">
      <c r="A22" s="17" t="s">
        <v>23</v>
      </c>
      <c r="B22" s="17">
        <v>647655</v>
      </c>
      <c r="C22" s="17">
        <v>43</v>
      </c>
      <c r="D22" s="17">
        <v>75800</v>
      </c>
      <c r="E22" s="17">
        <v>7</v>
      </c>
      <c r="F22" s="17">
        <v>505755</v>
      </c>
      <c r="G22" s="17">
        <v>31</v>
      </c>
      <c r="H22" s="17">
        <v>66100</v>
      </c>
      <c r="I22" s="17">
        <v>5</v>
      </c>
      <c r="J22" s="17">
        <v>0</v>
      </c>
      <c r="K22" s="17">
        <v>0</v>
      </c>
      <c r="L22" s="19"/>
    </row>
    <row r="23" spans="1:12" x14ac:dyDescent="0.25">
      <c r="A23" s="17" t="s">
        <v>24</v>
      </c>
      <c r="B23" s="17">
        <v>1281080</v>
      </c>
      <c r="C23" s="17">
        <v>64</v>
      </c>
      <c r="D23" s="17">
        <v>181950</v>
      </c>
      <c r="E23" s="17">
        <v>13</v>
      </c>
      <c r="F23" s="17">
        <v>884630</v>
      </c>
      <c r="G23" s="17">
        <v>44</v>
      </c>
      <c r="H23" s="17">
        <v>212500</v>
      </c>
      <c r="I23" s="17">
        <v>6</v>
      </c>
      <c r="J23" s="17">
        <v>2000</v>
      </c>
      <c r="K23" s="17">
        <v>1</v>
      </c>
      <c r="L23" s="19"/>
    </row>
    <row r="24" spans="1:12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9"/>
    </row>
    <row r="25" spans="1:12" x14ac:dyDescent="0.25">
      <c r="A25" s="2" t="s">
        <v>25</v>
      </c>
      <c r="B25" s="6">
        <v>9406937</v>
      </c>
      <c r="C25" s="6">
        <v>566</v>
      </c>
      <c r="D25" s="6">
        <v>3968555</v>
      </c>
      <c r="E25" s="6">
        <v>232</v>
      </c>
      <c r="F25" s="6">
        <v>3433462</v>
      </c>
      <c r="G25" s="6">
        <v>176</v>
      </c>
      <c r="H25" s="6">
        <v>697094</v>
      </c>
      <c r="I25" s="6">
        <v>43</v>
      </c>
      <c r="J25" s="6">
        <v>1307826</v>
      </c>
      <c r="K25" s="6">
        <v>115</v>
      </c>
      <c r="L25" s="19"/>
    </row>
    <row r="26" spans="1:12" x14ac:dyDescent="0.25">
      <c r="A26" s="17" t="s">
        <v>26</v>
      </c>
      <c r="B26" s="17">
        <v>5089642</v>
      </c>
      <c r="C26" s="17">
        <v>248</v>
      </c>
      <c r="D26" s="17">
        <v>3133485</v>
      </c>
      <c r="E26" s="17">
        <v>169</v>
      </c>
      <c r="F26" s="17">
        <v>1514456</v>
      </c>
      <c r="G26" s="17">
        <v>62</v>
      </c>
      <c r="H26" s="17">
        <v>409276</v>
      </c>
      <c r="I26" s="17">
        <v>15</v>
      </c>
      <c r="J26" s="17">
        <v>32425</v>
      </c>
      <c r="K26" s="17">
        <v>2</v>
      </c>
      <c r="L26" s="19"/>
    </row>
    <row r="27" spans="1:12" x14ac:dyDescent="0.25">
      <c r="A27" s="17" t="s">
        <v>27</v>
      </c>
      <c r="B27" s="17">
        <v>235144</v>
      </c>
      <c r="C27" s="17">
        <v>34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235144</v>
      </c>
      <c r="K27" s="17">
        <v>34</v>
      </c>
      <c r="L27" s="19"/>
    </row>
    <row r="28" spans="1:12" x14ac:dyDescent="0.25">
      <c r="A28" s="17" t="s">
        <v>28</v>
      </c>
      <c r="B28" s="17">
        <v>426817</v>
      </c>
      <c r="C28" s="17">
        <v>24</v>
      </c>
      <c r="D28" s="17">
        <v>0</v>
      </c>
      <c r="E28" s="17">
        <v>0</v>
      </c>
      <c r="F28" s="17">
        <v>270650</v>
      </c>
      <c r="G28" s="17">
        <v>8</v>
      </c>
      <c r="H28" s="17">
        <v>0</v>
      </c>
      <c r="I28" s="17">
        <v>0</v>
      </c>
      <c r="J28" s="17">
        <v>156167</v>
      </c>
      <c r="K28" s="17">
        <v>16</v>
      </c>
      <c r="L28" s="19"/>
    </row>
    <row r="29" spans="1:12" x14ac:dyDescent="0.25">
      <c r="A29" s="17" t="s">
        <v>29</v>
      </c>
      <c r="B29" s="17">
        <v>1849372</v>
      </c>
      <c r="C29" s="17">
        <v>120</v>
      </c>
      <c r="D29" s="17">
        <v>472370</v>
      </c>
      <c r="E29" s="17">
        <v>35</v>
      </c>
      <c r="F29" s="17">
        <v>648870</v>
      </c>
      <c r="G29" s="17">
        <v>32</v>
      </c>
      <c r="H29" s="17">
        <v>130333</v>
      </c>
      <c r="I29" s="17">
        <v>11</v>
      </c>
      <c r="J29" s="17">
        <v>597799</v>
      </c>
      <c r="K29" s="17">
        <v>42</v>
      </c>
      <c r="L29" s="19"/>
    </row>
    <row r="30" spans="1:12" x14ac:dyDescent="0.25">
      <c r="A30" s="17" t="s">
        <v>30</v>
      </c>
      <c r="B30" s="17">
        <v>399200</v>
      </c>
      <c r="C30" s="17">
        <v>27</v>
      </c>
      <c r="D30" s="17">
        <v>141500</v>
      </c>
      <c r="E30" s="17">
        <v>9</v>
      </c>
      <c r="F30" s="17">
        <v>213700</v>
      </c>
      <c r="G30" s="17">
        <v>13</v>
      </c>
      <c r="H30" s="17">
        <v>33000</v>
      </c>
      <c r="I30" s="17">
        <v>2</v>
      </c>
      <c r="J30" s="17">
        <v>11000</v>
      </c>
      <c r="K30" s="17">
        <v>3</v>
      </c>
      <c r="L30" s="19"/>
    </row>
    <row r="31" spans="1:12" x14ac:dyDescent="0.25">
      <c r="A31" s="17" t="s">
        <v>31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9"/>
    </row>
    <row r="32" spans="1:12" x14ac:dyDescent="0.25">
      <c r="A32" s="17" t="s">
        <v>32</v>
      </c>
      <c r="B32" s="17">
        <v>555251</v>
      </c>
      <c r="C32" s="17">
        <v>44</v>
      </c>
      <c r="D32" s="17">
        <v>71750</v>
      </c>
      <c r="E32" s="17">
        <v>5</v>
      </c>
      <c r="F32" s="17">
        <v>385816</v>
      </c>
      <c r="G32" s="17">
        <v>27</v>
      </c>
      <c r="H32" s="17">
        <v>43685</v>
      </c>
      <c r="I32" s="17">
        <v>10</v>
      </c>
      <c r="J32" s="17">
        <v>54000</v>
      </c>
      <c r="K32" s="17">
        <v>2</v>
      </c>
      <c r="L32" s="19"/>
    </row>
    <row r="33" spans="1:12" x14ac:dyDescent="0.25">
      <c r="A33" s="17" t="s">
        <v>92</v>
      </c>
      <c r="B33" s="17">
        <v>26850</v>
      </c>
      <c r="C33" s="17">
        <v>4</v>
      </c>
      <c r="D33" s="17">
        <v>0</v>
      </c>
      <c r="E33" s="17">
        <v>0</v>
      </c>
      <c r="F33" s="17">
        <v>12000</v>
      </c>
      <c r="G33" s="17">
        <v>1</v>
      </c>
      <c r="H33" s="17">
        <v>0</v>
      </c>
      <c r="I33" s="17">
        <v>0</v>
      </c>
      <c r="J33" s="17">
        <v>14850</v>
      </c>
      <c r="K33" s="17">
        <v>3</v>
      </c>
      <c r="L33" s="19"/>
    </row>
    <row r="34" spans="1:12" x14ac:dyDescent="0.25">
      <c r="A34" s="17" t="s">
        <v>33</v>
      </c>
      <c r="B34" s="17">
        <v>572661</v>
      </c>
      <c r="C34" s="17">
        <v>56</v>
      </c>
      <c r="D34" s="17">
        <v>107450</v>
      </c>
      <c r="E34" s="17">
        <v>13</v>
      </c>
      <c r="F34" s="17">
        <v>319970</v>
      </c>
      <c r="G34" s="17">
        <v>29</v>
      </c>
      <c r="H34" s="17">
        <v>76800</v>
      </c>
      <c r="I34" s="17">
        <v>4</v>
      </c>
      <c r="J34" s="17">
        <v>68441</v>
      </c>
      <c r="K34" s="17">
        <v>10</v>
      </c>
      <c r="L34" s="19"/>
    </row>
    <row r="35" spans="1:12" x14ac:dyDescent="0.25">
      <c r="A35" s="17" t="s">
        <v>34</v>
      </c>
      <c r="B35" s="17">
        <v>252000</v>
      </c>
      <c r="C35" s="17">
        <v>9</v>
      </c>
      <c r="D35" s="17">
        <v>42000</v>
      </c>
      <c r="E35" s="17">
        <v>1</v>
      </c>
      <c r="F35" s="17">
        <v>68000</v>
      </c>
      <c r="G35" s="17">
        <v>4</v>
      </c>
      <c r="H35" s="17">
        <v>4000</v>
      </c>
      <c r="I35" s="17">
        <v>1</v>
      </c>
      <c r="J35" s="17">
        <v>138000</v>
      </c>
      <c r="K35" s="17">
        <v>3</v>
      </c>
      <c r="L35" s="19"/>
    </row>
    <row r="36" spans="1:12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9"/>
    </row>
    <row r="37" spans="1:12" x14ac:dyDescent="0.25">
      <c r="A37" s="2" t="s">
        <v>35</v>
      </c>
      <c r="B37" s="34">
        <v>2126583</v>
      </c>
      <c r="C37" s="34">
        <v>265</v>
      </c>
      <c r="D37" s="34">
        <v>731933</v>
      </c>
      <c r="E37" s="34">
        <v>109</v>
      </c>
      <c r="F37" s="34">
        <v>1007849</v>
      </c>
      <c r="G37" s="34">
        <v>116</v>
      </c>
      <c r="H37" s="34">
        <v>277625</v>
      </c>
      <c r="I37" s="34">
        <v>27</v>
      </c>
      <c r="J37" s="34">
        <v>109176</v>
      </c>
      <c r="K37" s="34">
        <v>13</v>
      </c>
      <c r="L37" s="19"/>
    </row>
    <row r="38" spans="1:12" x14ac:dyDescent="0.25">
      <c r="A38" s="17" t="s">
        <v>36</v>
      </c>
      <c r="B38" s="17">
        <v>234086</v>
      </c>
      <c r="C38" s="17">
        <v>48</v>
      </c>
      <c r="D38" s="17">
        <v>47186</v>
      </c>
      <c r="E38" s="17">
        <v>23</v>
      </c>
      <c r="F38" s="17">
        <v>174900</v>
      </c>
      <c r="G38" s="17">
        <v>22</v>
      </c>
      <c r="H38" s="17">
        <v>12000</v>
      </c>
      <c r="I38" s="17">
        <v>3</v>
      </c>
      <c r="J38" s="17">
        <v>0</v>
      </c>
      <c r="K38" s="17">
        <v>0</v>
      </c>
      <c r="L38" s="19"/>
    </row>
    <row r="39" spans="1:12" x14ac:dyDescent="0.25">
      <c r="A39" s="17" t="s">
        <v>37</v>
      </c>
      <c r="B39" s="17">
        <v>1570914</v>
      </c>
      <c r="C39" s="17">
        <v>158</v>
      </c>
      <c r="D39" s="17">
        <v>658465</v>
      </c>
      <c r="E39" s="17">
        <v>76</v>
      </c>
      <c r="F39" s="17">
        <v>646344</v>
      </c>
      <c r="G39" s="17">
        <v>62</v>
      </c>
      <c r="H39" s="17">
        <v>243975</v>
      </c>
      <c r="I39" s="17">
        <v>17</v>
      </c>
      <c r="J39" s="17">
        <v>22130</v>
      </c>
      <c r="K39" s="17">
        <v>3</v>
      </c>
      <c r="L39" s="19"/>
    </row>
    <row r="40" spans="1:12" x14ac:dyDescent="0.25">
      <c r="A40" s="17" t="s">
        <v>38</v>
      </c>
      <c r="B40" s="17">
        <v>70121</v>
      </c>
      <c r="C40" s="17">
        <v>8</v>
      </c>
      <c r="D40" s="17">
        <v>0</v>
      </c>
      <c r="E40" s="17">
        <v>0</v>
      </c>
      <c r="F40" s="17">
        <v>12900</v>
      </c>
      <c r="G40" s="17">
        <v>2</v>
      </c>
      <c r="H40" s="17">
        <v>0</v>
      </c>
      <c r="I40" s="17">
        <v>0</v>
      </c>
      <c r="J40" s="17">
        <v>57221</v>
      </c>
      <c r="K40" s="17">
        <v>6</v>
      </c>
      <c r="L40" s="19"/>
    </row>
    <row r="41" spans="1:12" x14ac:dyDescent="0.25">
      <c r="A41" s="17" t="s">
        <v>39</v>
      </c>
      <c r="B41" s="17">
        <v>15575</v>
      </c>
      <c r="C41" s="17">
        <v>5</v>
      </c>
      <c r="D41" s="17">
        <v>3500</v>
      </c>
      <c r="E41" s="17">
        <v>1</v>
      </c>
      <c r="F41" s="17">
        <v>6700</v>
      </c>
      <c r="G41" s="17">
        <v>1</v>
      </c>
      <c r="H41" s="17">
        <v>1750</v>
      </c>
      <c r="I41" s="17">
        <v>1</v>
      </c>
      <c r="J41" s="17">
        <v>3625</v>
      </c>
      <c r="K41" s="17">
        <v>2</v>
      </c>
      <c r="L41" s="19"/>
    </row>
    <row r="42" spans="1:12" x14ac:dyDescent="0.25">
      <c r="A42" s="17" t="s">
        <v>40</v>
      </c>
      <c r="B42" s="17">
        <v>122262</v>
      </c>
      <c r="C42" s="17">
        <v>29</v>
      </c>
      <c r="D42" s="17">
        <v>16282</v>
      </c>
      <c r="E42" s="17">
        <v>8</v>
      </c>
      <c r="F42" s="17">
        <v>89530</v>
      </c>
      <c r="G42" s="17">
        <v>16</v>
      </c>
      <c r="H42" s="17">
        <v>16250</v>
      </c>
      <c r="I42" s="17">
        <v>4</v>
      </c>
      <c r="J42" s="17">
        <v>200</v>
      </c>
      <c r="K42" s="17">
        <v>1</v>
      </c>
      <c r="L42" s="19"/>
    </row>
    <row r="43" spans="1:12" x14ac:dyDescent="0.25">
      <c r="A43" s="17" t="s">
        <v>41</v>
      </c>
      <c r="B43" s="17">
        <v>62425</v>
      </c>
      <c r="C43" s="17">
        <v>11</v>
      </c>
      <c r="D43" s="17">
        <v>6500</v>
      </c>
      <c r="E43" s="17">
        <v>1</v>
      </c>
      <c r="F43" s="17">
        <v>52275</v>
      </c>
      <c r="G43" s="17">
        <v>8</v>
      </c>
      <c r="H43" s="17">
        <v>3650</v>
      </c>
      <c r="I43" s="17">
        <v>2</v>
      </c>
      <c r="J43" s="17">
        <v>0</v>
      </c>
      <c r="K43" s="17">
        <v>0</v>
      </c>
      <c r="L43" s="19"/>
    </row>
    <row r="44" spans="1:12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9"/>
    </row>
    <row r="45" spans="1:12" x14ac:dyDescent="0.25">
      <c r="A45" s="17" t="s">
        <v>86</v>
      </c>
      <c r="B45" s="17">
        <v>39300</v>
      </c>
      <c r="C45" s="17">
        <v>4</v>
      </c>
      <c r="D45" s="17">
        <v>0</v>
      </c>
      <c r="E45" s="17">
        <v>0</v>
      </c>
      <c r="F45" s="17">
        <v>13300</v>
      </c>
      <c r="G45" s="17">
        <v>3</v>
      </c>
      <c r="H45" s="17">
        <v>0</v>
      </c>
      <c r="I45" s="17">
        <v>0</v>
      </c>
      <c r="J45" s="17">
        <v>26000</v>
      </c>
      <c r="K45" s="17">
        <v>1</v>
      </c>
      <c r="L45" s="19"/>
    </row>
    <row r="46" spans="1:12" x14ac:dyDescent="0.25">
      <c r="A46" s="17" t="s">
        <v>87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9"/>
    </row>
    <row r="47" spans="1:12" x14ac:dyDescent="0.25">
      <c r="A47" s="17" t="s">
        <v>42</v>
      </c>
      <c r="B47" s="17">
        <v>11900</v>
      </c>
      <c r="C47" s="17">
        <v>2</v>
      </c>
      <c r="D47" s="17">
        <v>0</v>
      </c>
      <c r="E47" s="17">
        <v>0</v>
      </c>
      <c r="F47" s="17">
        <v>11900</v>
      </c>
      <c r="G47" s="17">
        <v>2</v>
      </c>
      <c r="H47" s="17">
        <v>0</v>
      </c>
      <c r="I47" s="17">
        <v>0</v>
      </c>
      <c r="J47" s="17">
        <v>0</v>
      </c>
      <c r="K47" s="17">
        <v>0</v>
      </c>
      <c r="L47" s="19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9"/>
    </row>
    <row r="49" spans="1:12" x14ac:dyDescent="0.25">
      <c r="A49" s="2" t="s">
        <v>43</v>
      </c>
      <c r="B49" s="34">
        <v>2422301</v>
      </c>
      <c r="C49" s="34">
        <v>207</v>
      </c>
      <c r="D49" s="34">
        <v>320043</v>
      </c>
      <c r="E49" s="34">
        <v>43</v>
      </c>
      <c r="F49" s="34">
        <v>1239854</v>
      </c>
      <c r="G49" s="34">
        <v>102</v>
      </c>
      <c r="H49" s="34">
        <v>247752</v>
      </c>
      <c r="I49" s="34">
        <v>23</v>
      </c>
      <c r="J49" s="34">
        <v>614652</v>
      </c>
      <c r="K49" s="34">
        <v>39</v>
      </c>
      <c r="L49" s="19"/>
    </row>
    <row r="50" spans="1:12" x14ac:dyDescent="0.25">
      <c r="A50" s="17" t="s">
        <v>44</v>
      </c>
      <c r="B50" s="17">
        <v>1344681</v>
      </c>
      <c r="C50" s="17">
        <v>105</v>
      </c>
      <c r="D50" s="17">
        <v>221290</v>
      </c>
      <c r="E50" s="17">
        <v>26</v>
      </c>
      <c r="F50" s="17">
        <v>743256</v>
      </c>
      <c r="G50" s="17">
        <v>51</v>
      </c>
      <c r="H50" s="17">
        <v>174168</v>
      </c>
      <c r="I50" s="17">
        <v>11</v>
      </c>
      <c r="J50" s="17">
        <v>205967</v>
      </c>
      <c r="K50" s="17">
        <v>17</v>
      </c>
      <c r="L50" s="19"/>
    </row>
    <row r="51" spans="1:12" x14ac:dyDescent="0.25">
      <c r="A51" s="17" t="s">
        <v>45</v>
      </c>
      <c r="B51" s="17">
        <v>270805</v>
      </c>
      <c r="C51" s="17">
        <v>29</v>
      </c>
      <c r="D51" s="17">
        <v>14200</v>
      </c>
      <c r="E51" s="17">
        <v>2</v>
      </c>
      <c r="F51" s="17">
        <v>184573</v>
      </c>
      <c r="G51" s="17">
        <v>18</v>
      </c>
      <c r="H51" s="17">
        <v>17198</v>
      </c>
      <c r="I51" s="17">
        <v>4</v>
      </c>
      <c r="J51" s="17">
        <v>54834</v>
      </c>
      <c r="K51" s="17">
        <v>5</v>
      </c>
      <c r="L51" s="19"/>
    </row>
    <row r="52" spans="1:12" x14ac:dyDescent="0.25">
      <c r="A52" s="17" t="s">
        <v>46</v>
      </c>
      <c r="B52" s="17">
        <v>366072</v>
      </c>
      <c r="C52" s="17">
        <v>45</v>
      </c>
      <c r="D52" s="17">
        <v>74553</v>
      </c>
      <c r="E52" s="17">
        <v>13</v>
      </c>
      <c r="F52" s="17">
        <v>221015</v>
      </c>
      <c r="G52" s="17">
        <v>22</v>
      </c>
      <c r="H52" s="17">
        <v>56386</v>
      </c>
      <c r="I52" s="17">
        <v>8</v>
      </c>
      <c r="J52" s="17">
        <v>14118</v>
      </c>
      <c r="K52" s="17">
        <v>2</v>
      </c>
      <c r="L52" s="19"/>
    </row>
    <row r="53" spans="1:12" x14ac:dyDescent="0.25">
      <c r="A53" s="17" t="s">
        <v>47</v>
      </c>
      <c r="B53" s="17">
        <v>101010</v>
      </c>
      <c r="C53" s="17">
        <v>13</v>
      </c>
      <c r="D53" s="17">
        <v>10000</v>
      </c>
      <c r="E53" s="17">
        <v>2</v>
      </c>
      <c r="F53" s="17">
        <v>91010</v>
      </c>
      <c r="G53" s="17">
        <v>11</v>
      </c>
      <c r="H53" s="17">
        <v>0</v>
      </c>
      <c r="I53" s="17">
        <v>0</v>
      </c>
      <c r="J53" s="17">
        <v>0</v>
      </c>
      <c r="K53" s="17">
        <v>0</v>
      </c>
      <c r="L53" s="19"/>
    </row>
    <row r="54" spans="1:12" x14ac:dyDescent="0.25">
      <c r="A54" s="17" t="s">
        <v>88</v>
      </c>
      <c r="B54" s="17">
        <v>82500</v>
      </c>
      <c r="C54" s="17">
        <v>4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82500</v>
      </c>
      <c r="K54" s="17">
        <v>4</v>
      </c>
      <c r="L54" s="19"/>
    </row>
    <row r="55" spans="1:12" x14ac:dyDescent="0.25">
      <c r="A55" s="17" t="s">
        <v>48</v>
      </c>
      <c r="B55" s="17">
        <v>214233</v>
      </c>
      <c r="C55" s="17">
        <v>10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214233</v>
      </c>
      <c r="K55" s="17">
        <v>10</v>
      </c>
      <c r="L55" s="19"/>
    </row>
    <row r="56" spans="1:12" x14ac:dyDescent="0.25">
      <c r="A56" s="17" t="s">
        <v>91</v>
      </c>
      <c r="B56" s="17">
        <v>43000</v>
      </c>
      <c r="C56" s="17">
        <v>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43000</v>
      </c>
      <c r="K56" s="17">
        <v>1</v>
      </c>
      <c r="L56" s="19"/>
    </row>
    <row r="57" spans="1:12" x14ac:dyDescent="0.25">
      <c r="L57" s="19"/>
    </row>
    <row r="58" spans="1:12" x14ac:dyDescent="0.25">
      <c r="A58" s="64" t="s">
        <v>89</v>
      </c>
      <c r="B58" s="34">
        <v>14782974</v>
      </c>
      <c r="C58" s="34">
        <v>864</v>
      </c>
      <c r="D58" s="34">
        <v>6945322</v>
      </c>
      <c r="E58" s="34">
        <v>427</v>
      </c>
      <c r="F58" s="34">
        <v>5323960</v>
      </c>
      <c r="G58" s="34">
        <v>297</v>
      </c>
      <c r="H58" s="34">
        <v>1645204</v>
      </c>
      <c r="I58" s="34">
        <v>92</v>
      </c>
      <c r="J58" s="34">
        <v>868488</v>
      </c>
      <c r="K58" s="34">
        <v>48</v>
      </c>
      <c r="L58" s="19"/>
    </row>
    <row r="59" spans="1:12" x14ac:dyDescent="0.25">
      <c r="A59" s="17" t="s">
        <v>49</v>
      </c>
      <c r="B59" s="17">
        <v>12499346</v>
      </c>
      <c r="C59" s="17">
        <v>642</v>
      </c>
      <c r="D59" s="17">
        <v>6629508</v>
      </c>
      <c r="E59" s="17">
        <v>381</v>
      </c>
      <c r="F59" s="17">
        <v>4128897</v>
      </c>
      <c r="G59" s="17">
        <v>187</v>
      </c>
      <c r="H59" s="17">
        <v>1332320</v>
      </c>
      <c r="I59" s="17">
        <v>63</v>
      </c>
      <c r="J59" s="17">
        <v>408621</v>
      </c>
      <c r="K59" s="17">
        <v>11</v>
      </c>
      <c r="L59" s="19"/>
    </row>
    <row r="60" spans="1:12" x14ac:dyDescent="0.25">
      <c r="A60" s="17" t="s">
        <v>50</v>
      </c>
      <c r="B60" s="17">
        <v>756843</v>
      </c>
      <c r="C60" s="17">
        <v>66</v>
      </c>
      <c r="D60" s="17">
        <v>174830</v>
      </c>
      <c r="E60" s="17">
        <v>20</v>
      </c>
      <c r="F60" s="17">
        <v>337386</v>
      </c>
      <c r="G60" s="17">
        <v>31</v>
      </c>
      <c r="H60" s="17">
        <v>227728</v>
      </c>
      <c r="I60" s="17">
        <v>10</v>
      </c>
      <c r="J60" s="17">
        <v>16899</v>
      </c>
      <c r="K60" s="17">
        <v>5</v>
      </c>
      <c r="L60" s="19"/>
    </row>
    <row r="61" spans="1:12" x14ac:dyDescent="0.25">
      <c r="A61" s="17" t="s">
        <v>51</v>
      </c>
      <c r="B61" s="17">
        <v>233059</v>
      </c>
      <c r="C61" s="17">
        <v>42</v>
      </c>
      <c r="D61" s="17">
        <v>39710</v>
      </c>
      <c r="E61" s="17">
        <v>12</v>
      </c>
      <c r="F61" s="17">
        <v>148500</v>
      </c>
      <c r="G61" s="17">
        <v>20</v>
      </c>
      <c r="H61" s="17">
        <v>28849</v>
      </c>
      <c r="I61" s="17">
        <v>9</v>
      </c>
      <c r="J61" s="17">
        <v>16000</v>
      </c>
      <c r="K61" s="17">
        <v>1</v>
      </c>
      <c r="L61" s="19"/>
    </row>
    <row r="62" spans="1:12" x14ac:dyDescent="0.25">
      <c r="A62" s="17" t="s">
        <v>52</v>
      </c>
      <c r="B62" s="17">
        <v>414420</v>
      </c>
      <c r="C62" s="17">
        <v>40</v>
      </c>
      <c r="D62" s="17">
        <v>64083</v>
      </c>
      <c r="E62" s="17">
        <v>10</v>
      </c>
      <c r="F62" s="17">
        <v>277137</v>
      </c>
      <c r="G62" s="17">
        <v>24</v>
      </c>
      <c r="H62" s="17">
        <v>8200</v>
      </c>
      <c r="I62" s="17">
        <v>1</v>
      </c>
      <c r="J62" s="17">
        <v>65000</v>
      </c>
      <c r="K62" s="17">
        <v>5</v>
      </c>
      <c r="L62" s="19"/>
    </row>
    <row r="63" spans="1:12" x14ac:dyDescent="0.25">
      <c r="A63" s="17" t="s">
        <v>53</v>
      </c>
      <c r="B63" s="17">
        <v>285745</v>
      </c>
      <c r="C63" s="17">
        <v>17</v>
      </c>
      <c r="D63" s="17">
        <v>0</v>
      </c>
      <c r="E63" s="17">
        <v>0</v>
      </c>
      <c r="F63" s="17">
        <v>124420</v>
      </c>
      <c r="G63" s="17">
        <v>6</v>
      </c>
      <c r="H63" s="17">
        <v>0</v>
      </c>
      <c r="I63" s="17">
        <v>0</v>
      </c>
      <c r="J63" s="17">
        <v>161325</v>
      </c>
      <c r="K63" s="17">
        <v>11</v>
      </c>
      <c r="L63" s="19"/>
    </row>
    <row r="64" spans="1:12" x14ac:dyDescent="0.25">
      <c r="A64" s="17" t="s">
        <v>93</v>
      </c>
      <c r="B64" s="17">
        <v>148291</v>
      </c>
      <c r="C64" s="17">
        <v>9</v>
      </c>
      <c r="D64" s="17">
        <v>25191</v>
      </c>
      <c r="E64" s="17">
        <v>3</v>
      </c>
      <c r="F64" s="17">
        <v>36100</v>
      </c>
      <c r="G64" s="17">
        <v>3</v>
      </c>
      <c r="H64" s="17">
        <v>0</v>
      </c>
      <c r="I64" s="17">
        <v>0</v>
      </c>
      <c r="J64" s="17">
        <v>87000</v>
      </c>
      <c r="K64" s="17">
        <v>3</v>
      </c>
      <c r="L64" s="19"/>
    </row>
    <row r="65" spans="1:12" x14ac:dyDescent="0.25">
      <c r="A65" s="17" t="s">
        <v>54</v>
      </c>
      <c r="B65" s="17">
        <v>165770</v>
      </c>
      <c r="C65" s="17">
        <v>14</v>
      </c>
      <c r="D65" s="17">
        <v>12000</v>
      </c>
      <c r="E65" s="17">
        <v>1</v>
      </c>
      <c r="F65" s="17">
        <v>120370</v>
      </c>
      <c r="G65" s="17">
        <v>6</v>
      </c>
      <c r="H65" s="17">
        <v>19200</v>
      </c>
      <c r="I65" s="17">
        <v>4</v>
      </c>
      <c r="J65" s="17">
        <v>14200</v>
      </c>
      <c r="K65" s="17">
        <v>3</v>
      </c>
      <c r="L65" s="19"/>
    </row>
    <row r="66" spans="1:12" x14ac:dyDescent="0.25">
      <c r="A66" s="17" t="s">
        <v>56</v>
      </c>
      <c r="B66" s="17">
        <v>77107</v>
      </c>
      <c r="C66" s="17">
        <v>8</v>
      </c>
      <c r="D66" s="17">
        <v>0</v>
      </c>
      <c r="E66" s="17">
        <v>0</v>
      </c>
      <c r="F66" s="17">
        <v>22700</v>
      </c>
      <c r="G66" s="17">
        <v>2</v>
      </c>
      <c r="H66" s="17">
        <v>15907</v>
      </c>
      <c r="I66" s="17">
        <v>4</v>
      </c>
      <c r="J66" s="17">
        <v>38500</v>
      </c>
      <c r="K66" s="17">
        <v>2</v>
      </c>
      <c r="L66" s="19"/>
    </row>
    <row r="67" spans="1:12" x14ac:dyDescent="0.25">
      <c r="A67" s="17" t="s">
        <v>57</v>
      </c>
      <c r="B67" s="17">
        <v>56500</v>
      </c>
      <c r="C67" s="17">
        <v>5</v>
      </c>
      <c r="D67" s="17">
        <v>0</v>
      </c>
      <c r="E67" s="17">
        <v>0</v>
      </c>
      <c r="F67" s="17">
        <v>56500</v>
      </c>
      <c r="G67" s="17">
        <v>5</v>
      </c>
      <c r="H67" s="17">
        <v>0</v>
      </c>
      <c r="I67" s="17">
        <v>0</v>
      </c>
      <c r="J67" s="17">
        <v>0</v>
      </c>
      <c r="K67" s="17">
        <v>0</v>
      </c>
      <c r="L67" s="19"/>
    </row>
    <row r="68" spans="1:12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9"/>
    </row>
    <row r="69" spans="1:12" x14ac:dyDescent="0.25">
      <c r="A69" s="17" t="s">
        <v>59</v>
      </c>
      <c r="B69" s="17">
        <v>116987</v>
      </c>
      <c r="C69" s="17">
        <v>12</v>
      </c>
      <c r="D69" s="17">
        <v>0</v>
      </c>
      <c r="E69" s="17">
        <v>0</v>
      </c>
      <c r="F69" s="17">
        <v>50150</v>
      </c>
      <c r="G69" s="17">
        <v>5</v>
      </c>
      <c r="H69" s="17">
        <v>13000</v>
      </c>
      <c r="I69" s="17">
        <v>1</v>
      </c>
      <c r="J69" s="17">
        <v>53837</v>
      </c>
      <c r="K69" s="17">
        <v>6</v>
      </c>
      <c r="L69" s="19"/>
    </row>
    <row r="70" spans="1:12" x14ac:dyDescent="0.25">
      <c r="A70" s="17" t="s">
        <v>90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9"/>
    </row>
    <row r="71" spans="1:12" x14ac:dyDescent="0.25">
      <c r="A71" s="17" t="s">
        <v>60</v>
      </c>
      <c r="B71" s="17">
        <v>28906</v>
      </c>
      <c r="C71" s="17">
        <v>9</v>
      </c>
      <c r="D71" s="17">
        <v>0</v>
      </c>
      <c r="E71" s="17">
        <v>0</v>
      </c>
      <c r="F71" s="17">
        <v>21800</v>
      </c>
      <c r="G71" s="17">
        <v>8</v>
      </c>
      <c r="H71" s="17">
        <v>0</v>
      </c>
      <c r="I71" s="17">
        <v>0</v>
      </c>
      <c r="J71" s="17">
        <v>7106</v>
      </c>
      <c r="K71" s="17">
        <v>1</v>
      </c>
      <c r="L71" s="19"/>
    </row>
    <row r="72" spans="1:12" x14ac:dyDescent="0.25">
      <c r="L72" s="19"/>
    </row>
    <row r="73" spans="1:12" x14ac:dyDescent="0.25">
      <c r="A73" s="64" t="s">
        <v>55</v>
      </c>
      <c r="B73" s="34">
        <v>7069026</v>
      </c>
      <c r="C73" s="34">
        <v>478</v>
      </c>
      <c r="D73" s="34">
        <v>1734698</v>
      </c>
      <c r="E73" s="34">
        <v>150</v>
      </c>
      <c r="F73" s="34">
        <v>3611143</v>
      </c>
      <c r="G73" s="34">
        <v>249</v>
      </c>
      <c r="H73" s="34">
        <v>1290434</v>
      </c>
      <c r="I73" s="34">
        <v>48</v>
      </c>
      <c r="J73" s="34">
        <v>432751</v>
      </c>
      <c r="K73" s="34">
        <v>31</v>
      </c>
      <c r="L73" s="19"/>
    </row>
    <row r="74" spans="1:12" x14ac:dyDescent="0.25">
      <c r="A74" s="17" t="s">
        <v>61</v>
      </c>
      <c r="B74" s="17">
        <v>221819</v>
      </c>
      <c r="C74" s="17">
        <v>24</v>
      </c>
      <c r="D74" s="17">
        <v>35200</v>
      </c>
      <c r="E74" s="17">
        <v>5</v>
      </c>
      <c r="F74" s="17">
        <v>147010</v>
      </c>
      <c r="G74" s="17">
        <v>14</v>
      </c>
      <c r="H74" s="17">
        <v>39609</v>
      </c>
      <c r="I74" s="17">
        <v>5</v>
      </c>
      <c r="J74" s="17">
        <v>0</v>
      </c>
      <c r="K74" s="17">
        <v>0</v>
      </c>
      <c r="L74" s="19"/>
    </row>
    <row r="75" spans="1:12" x14ac:dyDescent="0.25">
      <c r="A75" s="17" t="s">
        <v>62</v>
      </c>
      <c r="B75" s="17">
        <v>2532592</v>
      </c>
      <c r="C75" s="17">
        <v>194</v>
      </c>
      <c r="D75" s="17">
        <v>778434</v>
      </c>
      <c r="E75" s="17">
        <v>69</v>
      </c>
      <c r="F75" s="17">
        <v>1585443</v>
      </c>
      <c r="G75" s="17">
        <v>103</v>
      </c>
      <c r="H75" s="17">
        <v>107125</v>
      </c>
      <c r="I75" s="17">
        <v>13</v>
      </c>
      <c r="J75" s="17">
        <v>61590</v>
      </c>
      <c r="K75" s="17">
        <v>9</v>
      </c>
      <c r="L75" s="19"/>
    </row>
    <row r="76" spans="1:12" x14ac:dyDescent="0.25">
      <c r="A76" s="17" t="s">
        <v>63</v>
      </c>
      <c r="B76" s="17">
        <v>140811</v>
      </c>
      <c r="C76" s="17">
        <v>22</v>
      </c>
      <c r="D76" s="17">
        <v>4500</v>
      </c>
      <c r="E76" s="17">
        <v>1</v>
      </c>
      <c r="F76" s="17">
        <v>136311</v>
      </c>
      <c r="G76" s="17">
        <v>21</v>
      </c>
      <c r="H76" s="17">
        <v>0</v>
      </c>
      <c r="I76" s="17">
        <v>0</v>
      </c>
      <c r="J76" s="17">
        <v>0</v>
      </c>
      <c r="K76" s="17">
        <v>0</v>
      </c>
      <c r="L76" s="19"/>
    </row>
    <row r="77" spans="1:12" x14ac:dyDescent="0.25">
      <c r="A77" s="17" t="s">
        <v>64</v>
      </c>
      <c r="B77" s="17">
        <v>96500</v>
      </c>
      <c r="C77" s="17">
        <v>2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96500</v>
      </c>
      <c r="K77" s="17">
        <v>2</v>
      </c>
      <c r="L77" s="19"/>
    </row>
    <row r="78" spans="1:12" x14ac:dyDescent="0.25">
      <c r="A78" s="17" t="s">
        <v>65</v>
      </c>
      <c r="B78" s="17">
        <v>2500</v>
      </c>
      <c r="C78" s="17">
        <v>1</v>
      </c>
      <c r="D78" s="17">
        <v>0</v>
      </c>
      <c r="E78" s="17">
        <v>0</v>
      </c>
      <c r="F78" s="17">
        <v>0</v>
      </c>
      <c r="G78" s="17">
        <v>0</v>
      </c>
      <c r="H78" s="17">
        <v>2500</v>
      </c>
      <c r="I78" s="17">
        <v>1</v>
      </c>
      <c r="J78" s="17">
        <v>0</v>
      </c>
      <c r="K78" s="17">
        <v>0</v>
      </c>
      <c r="L78" s="19"/>
    </row>
    <row r="79" spans="1:12" x14ac:dyDescent="0.25">
      <c r="A79" s="17" t="s">
        <v>66</v>
      </c>
      <c r="B79" s="17">
        <v>83430</v>
      </c>
      <c r="C79" s="17">
        <v>7</v>
      </c>
      <c r="D79" s="17">
        <v>19500</v>
      </c>
      <c r="E79" s="17">
        <v>2</v>
      </c>
      <c r="F79" s="17">
        <v>9800</v>
      </c>
      <c r="G79" s="17">
        <v>1</v>
      </c>
      <c r="H79" s="17">
        <v>20000</v>
      </c>
      <c r="I79" s="17">
        <v>1</v>
      </c>
      <c r="J79" s="17">
        <v>34130</v>
      </c>
      <c r="K79" s="17">
        <v>3</v>
      </c>
      <c r="L79" s="19"/>
    </row>
    <row r="80" spans="1:12" x14ac:dyDescent="0.25">
      <c r="A80" s="17" t="s">
        <v>67</v>
      </c>
      <c r="B80" s="17">
        <v>109994</v>
      </c>
      <c r="C80" s="17">
        <v>14</v>
      </c>
      <c r="D80" s="17">
        <v>0</v>
      </c>
      <c r="E80" s="17">
        <v>0</v>
      </c>
      <c r="F80" s="17">
        <v>42358</v>
      </c>
      <c r="G80" s="17">
        <v>9</v>
      </c>
      <c r="H80" s="17">
        <v>9400</v>
      </c>
      <c r="I80" s="17">
        <v>2</v>
      </c>
      <c r="J80" s="17">
        <v>58236</v>
      </c>
      <c r="K80" s="17">
        <v>3</v>
      </c>
      <c r="L80" s="19"/>
    </row>
    <row r="81" spans="1:12" x14ac:dyDescent="0.25">
      <c r="A81" s="17" t="s">
        <v>68</v>
      </c>
      <c r="B81" s="17">
        <v>3229598</v>
      </c>
      <c r="C81" s="17">
        <v>143</v>
      </c>
      <c r="D81" s="17">
        <v>796914</v>
      </c>
      <c r="E81" s="17">
        <v>53</v>
      </c>
      <c r="F81" s="17">
        <v>1308189</v>
      </c>
      <c r="G81" s="17">
        <v>63</v>
      </c>
      <c r="H81" s="17">
        <v>952200</v>
      </c>
      <c r="I81" s="17">
        <v>14</v>
      </c>
      <c r="J81" s="17">
        <v>172295</v>
      </c>
      <c r="K81" s="17">
        <v>13</v>
      </c>
      <c r="L81" s="19"/>
    </row>
    <row r="82" spans="1:12" x14ac:dyDescent="0.25">
      <c r="A82" s="17" t="s">
        <v>69</v>
      </c>
      <c r="B82" s="17">
        <v>651782</v>
      </c>
      <c r="C82" s="17">
        <v>71</v>
      </c>
      <c r="D82" s="17">
        <v>100150</v>
      </c>
      <c r="E82" s="17">
        <v>20</v>
      </c>
      <c r="F82" s="17">
        <v>382032</v>
      </c>
      <c r="G82" s="17">
        <v>38</v>
      </c>
      <c r="H82" s="17">
        <v>159600</v>
      </c>
      <c r="I82" s="17">
        <v>12</v>
      </c>
      <c r="J82" s="17">
        <v>10000</v>
      </c>
      <c r="K82" s="17">
        <v>1</v>
      </c>
      <c r="L82" s="19"/>
    </row>
    <row r="83" spans="1:12" x14ac:dyDescent="0.25">
      <c r="L83" s="19"/>
    </row>
    <row r="84" spans="1:12" x14ac:dyDescent="0.25">
      <c r="A84" s="64" t="s">
        <v>70</v>
      </c>
      <c r="B84" s="34">
        <v>16382057</v>
      </c>
      <c r="C84" s="34">
        <v>1127</v>
      </c>
      <c r="D84" s="34">
        <v>2058046</v>
      </c>
      <c r="E84" s="34">
        <v>187</v>
      </c>
      <c r="F84" s="34">
        <v>8665037</v>
      </c>
      <c r="G84" s="34">
        <v>458</v>
      </c>
      <c r="H84" s="34">
        <v>991155</v>
      </c>
      <c r="I84" s="34">
        <v>58</v>
      </c>
      <c r="J84" s="34">
        <v>4667819</v>
      </c>
      <c r="K84" s="34">
        <v>424</v>
      </c>
      <c r="L84" s="19"/>
    </row>
    <row r="85" spans="1:12" x14ac:dyDescent="0.25">
      <c r="A85" s="17" t="s">
        <v>71</v>
      </c>
      <c r="B85" s="17">
        <v>1200137</v>
      </c>
      <c r="C85" s="17">
        <v>136</v>
      </c>
      <c r="D85" s="17">
        <v>365199</v>
      </c>
      <c r="E85" s="17">
        <v>66</v>
      </c>
      <c r="F85" s="17">
        <v>724179</v>
      </c>
      <c r="G85" s="17">
        <v>61</v>
      </c>
      <c r="H85" s="17">
        <v>110759</v>
      </c>
      <c r="I85" s="17">
        <v>9</v>
      </c>
      <c r="J85" s="17">
        <v>0</v>
      </c>
      <c r="K85" s="17">
        <v>0</v>
      </c>
      <c r="L85" s="19"/>
    </row>
    <row r="86" spans="1:12" x14ac:dyDescent="0.25">
      <c r="A86" s="17" t="s">
        <v>72</v>
      </c>
      <c r="B86" s="17">
        <v>6137093</v>
      </c>
      <c r="C86" s="17">
        <v>323</v>
      </c>
      <c r="D86" s="17">
        <v>1097550</v>
      </c>
      <c r="E86" s="17">
        <v>78</v>
      </c>
      <c r="F86" s="17">
        <v>3975167</v>
      </c>
      <c r="G86" s="17">
        <v>181</v>
      </c>
      <c r="H86" s="17">
        <v>378350</v>
      </c>
      <c r="I86" s="17">
        <v>23</v>
      </c>
      <c r="J86" s="17">
        <v>686026</v>
      </c>
      <c r="K86" s="17">
        <v>41</v>
      </c>
      <c r="L86" s="19"/>
    </row>
    <row r="87" spans="1:12" x14ac:dyDescent="0.25">
      <c r="A87" s="17" t="s">
        <v>73</v>
      </c>
      <c r="B87" s="17">
        <v>125500</v>
      </c>
      <c r="C87" s="17">
        <v>11</v>
      </c>
      <c r="D87" s="17">
        <v>0</v>
      </c>
      <c r="E87" s="17">
        <v>0</v>
      </c>
      <c r="F87" s="17">
        <v>76700</v>
      </c>
      <c r="G87" s="17">
        <v>9</v>
      </c>
      <c r="H87" s="17">
        <v>3800</v>
      </c>
      <c r="I87" s="17">
        <v>1</v>
      </c>
      <c r="J87" s="17">
        <v>45000</v>
      </c>
      <c r="K87" s="17">
        <v>1</v>
      </c>
      <c r="L87" s="19"/>
    </row>
    <row r="88" spans="1:12" x14ac:dyDescent="0.25">
      <c r="A88" s="17" t="s">
        <v>74</v>
      </c>
      <c r="B88" s="17">
        <v>70016</v>
      </c>
      <c r="C88" s="17">
        <v>7</v>
      </c>
      <c r="D88" s="17">
        <v>0</v>
      </c>
      <c r="E88" s="17">
        <v>0</v>
      </c>
      <c r="F88" s="17">
        <v>12416</v>
      </c>
      <c r="G88" s="17">
        <v>2</v>
      </c>
      <c r="H88" s="17">
        <v>5000</v>
      </c>
      <c r="I88" s="17">
        <v>1</v>
      </c>
      <c r="J88" s="17">
        <v>52600</v>
      </c>
      <c r="K88" s="17">
        <v>4</v>
      </c>
      <c r="L88" s="19"/>
    </row>
    <row r="89" spans="1:12" x14ac:dyDescent="0.25">
      <c r="A89" s="17" t="s">
        <v>75</v>
      </c>
      <c r="B89" s="17">
        <v>112424</v>
      </c>
      <c r="C89" s="17">
        <v>5</v>
      </c>
      <c r="D89" s="17">
        <v>0</v>
      </c>
      <c r="E89" s="17">
        <v>0</v>
      </c>
      <c r="F89" s="17">
        <v>15501</v>
      </c>
      <c r="G89" s="17">
        <v>1</v>
      </c>
      <c r="H89" s="17">
        <v>0</v>
      </c>
      <c r="I89" s="17">
        <v>0</v>
      </c>
      <c r="J89" s="17">
        <v>96923</v>
      </c>
      <c r="K89" s="17">
        <v>4</v>
      </c>
      <c r="L89" s="19"/>
    </row>
    <row r="90" spans="1:12" x14ac:dyDescent="0.25">
      <c r="A90" s="17" t="s">
        <v>76</v>
      </c>
      <c r="B90" s="17">
        <v>809527</v>
      </c>
      <c r="C90" s="17">
        <v>50</v>
      </c>
      <c r="D90" s="17">
        <v>0</v>
      </c>
      <c r="E90" s="17">
        <v>0</v>
      </c>
      <c r="F90" s="17">
        <v>342932</v>
      </c>
      <c r="G90" s="17">
        <v>24</v>
      </c>
      <c r="H90" s="17">
        <v>6000</v>
      </c>
      <c r="I90" s="17">
        <v>1</v>
      </c>
      <c r="J90" s="17">
        <v>460595</v>
      </c>
      <c r="K90" s="17">
        <v>25</v>
      </c>
      <c r="L90" s="19"/>
    </row>
    <row r="91" spans="1:12" x14ac:dyDescent="0.25">
      <c r="A91" s="17" t="s">
        <v>77</v>
      </c>
      <c r="B91" s="17">
        <v>1091927</v>
      </c>
      <c r="C91" s="17">
        <v>90</v>
      </c>
      <c r="D91" s="17">
        <v>63000</v>
      </c>
      <c r="E91" s="17">
        <v>6</v>
      </c>
      <c r="F91" s="17">
        <v>373488</v>
      </c>
      <c r="G91" s="17">
        <v>25</v>
      </c>
      <c r="H91" s="17">
        <v>107025</v>
      </c>
      <c r="I91" s="17">
        <v>8</v>
      </c>
      <c r="J91" s="17">
        <v>548414</v>
      </c>
      <c r="K91" s="17">
        <v>51</v>
      </c>
      <c r="L91" s="19"/>
    </row>
    <row r="92" spans="1:12" x14ac:dyDescent="0.25">
      <c r="A92" s="17" t="s">
        <v>78</v>
      </c>
      <c r="B92" s="17">
        <v>206938</v>
      </c>
      <c r="C92" s="17">
        <v>16</v>
      </c>
      <c r="D92" s="17">
        <v>0</v>
      </c>
      <c r="E92" s="17">
        <v>0</v>
      </c>
      <c r="F92" s="17">
        <v>112837</v>
      </c>
      <c r="G92" s="17">
        <v>6</v>
      </c>
      <c r="H92" s="17">
        <v>11500</v>
      </c>
      <c r="I92" s="17">
        <v>1</v>
      </c>
      <c r="J92" s="17">
        <v>82601</v>
      </c>
      <c r="K92" s="17">
        <v>9</v>
      </c>
      <c r="L92" s="19"/>
    </row>
    <row r="93" spans="1:12" x14ac:dyDescent="0.25">
      <c r="A93" s="17" t="s">
        <v>79</v>
      </c>
      <c r="B93" s="17">
        <v>2429179</v>
      </c>
      <c r="C93" s="17">
        <v>120</v>
      </c>
      <c r="D93" s="17">
        <v>341336</v>
      </c>
      <c r="E93" s="17">
        <v>19</v>
      </c>
      <c r="F93" s="17">
        <v>1827922</v>
      </c>
      <c r="G93" s="17">
        <v>87</v>
      </c>
      <c r="H93" s="17">
        <v>214921</v>
      </c>
      <c r="I93" s="17">
        <v>8</v>
      </c>
      <c r="J93" s="17">
        <v>45000</v>
      </c>
      <c r="K93" s="17">
        <v>6</v>
      </c>
      <c r="L93" s="19"/>
    </row>
    <row r="94" spans="1:12" x14ac:dyDescent="0.25">
      <c r="A94" s="17" t="s">
        <v>80</v>
      </c>
      <c r="B94" s="17">
        <v>1338807</v>
      </c>
      <c r="C94" s="17">
        <v>78</v>
      </c>
      <c r="D94" s="17">
        <v>183461</v>
      </c>
      <c r="E94" s="17">
        <v>17</v>
      </c>
      <c r="F94" s="17">
        <v>850645</v>
      </c>
      <c r="G94" s="17">
        <v>45</v>
      </c>
      <c r="H94" s="17">
        <v>73800</v>
      </c>
      <c r="I94" s="17">
        <v>4</v>
      </c>
      <c r="J94" s="17">
        <v>230901</v>
      </c>
      <c r="K94" s="17">
        <v>12</v>
      </c>
      <c r="L94" s="19"/>
    </row>
    <row r="95" spans="1:12" x14ac:dyDescent="0.25">
      <c r="A95" s="17" t="s">
        <v>81</v>
      </c>
      <c r="B95" s="17">
        <v>1615966</v>
      </c>
      <c r="C95" s="17">
        <v>189</v>
      </c>
      <c r="D95" s="17">
        <v>0</v>
      </c>
      <c r="E95" s="17">
        <v>0</v>
      </c>
      <c r="F95" s="17">
        <v>118300</v>
      </c>
      <c r="G95" s="17">
        <v>2</v>
      </c>
      <c r="H95" s="17">
        <v>0</v>
      </c>
      <c r="I95" s="17">
        <v>0</v>
      </c>
      <c r="J95" s="17">
        <v>1497666</v>
      </c>
      <c r="K95" s="17">
        <v>187</v>
      </c>
      <c r="L95" s="19"/>
    </row>
    <row r="96" spans="1:12" x14ac:dyDescent="0.25">
      <c r="A96" s="17" t="s">
        <v>82</v>
      </c>
      <c r="B96" s="17">
        <v>127650</v>
      </c>
      <c r="C96" s="17">
        <v>7</v>
      </c>
      <c r="D96" s="17">
        <v>0</v>
      </c>
      <c r="E96" s="17">
        <v>0</v>
      </c>
      <c r="F96" s="17">
        <v>17700</v>
      </c>
      <c r="G96" s="17">
        <v>1</v>
      </c>
      <c r="H96" s="17">
        <v>0</v>
      </c>
      <c r="I96" s="17">
        <v>0</v>
      </c>
      <c r="J96" s="17">
        <v>109950</v>
      </c>
      <c r="K96" s="17">
        <v>6</v>
      </c>
      <c r="L96" s="19"/>
    </row>
    <row r="97" spans="1:16" x14ac:dyDescent="0.25">
      <c r="A97" s="17" t="s">
        <v>83</v>
      </c>
      <c r="B97" s="17">
        <v>825691</v>
      </c>
      <c r="C97" s="17">
        <v>80</v>
      </c>
      <c r="D97" s="17">
        <v>7500</v>
      </c>
      <c r="E97" s="17">
        <v>1</v>
      </c>
      <c r="F97" s="17">
        <v>176250</v>
      </c>
      <c r="G97" s="17">
        <v>12</v>
      </c>
      <c r="H97" s="17">
        <v>80000</v>
      </c>
      <c r="I97" s="17">
        <v>2</v>
      </c>
      <c r="J97" s="17">
        <v>561941</v>
      </c>
      <c r="K97" s="17">
        <v>65</v>
      </c>
      <c r="L97" s="19"/>
    </row>
    <row r="98" spans="1:16" x14ac:dyDescent="0.25">
      <c r="A98" s="17" t="s">
        <v>84</v>
      </c>
      <c r="B98" s="17">
        <v>291202</v>
      </c>
      <c r="C98" s="17">
        <v>15</v>
      </c>
      <c r="D98" s="17">
        <v>0</v>
      </c>
      <c r="E98" s="17">
        <v>0</v>
      </c>
      <c r="F98" s="17">
        <v>41000</v>
      </c>
      <c r="G98" s="17">
        <v>2</v>
      </c>
      <c r="H98" s="17">
        <v>0</v>
      </c>
      <c r="I98" s="17">
        <v>0</v>
      </c>
      <c r="J98" s="17">
        <v>250202</v>
      </c>
      <c r="K98" s="17">
        <v>13</v>
      </c>
      <c r="L98" s="19"/>
    </row>
    <row r="99" spans="1:16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19"/>
    </row>
    <row r="100" spans="1:16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9"/>
    </row>
    <row r="101" spans="1:16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9"/>
      <c r="M101" s="20"/>
      <c r="N101" s="20"/>
      <c r="O101" s="20"/>
      <c r="P101" s="20"/>
    </row>
    <row r="102" spans="1:16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9"/>
      <c r="M102" s="20"/>
      <c r="N102" s="20"/>
      <c r="O102" s="20"/>
      <c r="P102" s="20"/>
    </row>
    <row r="103" spans="1:16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9"/>
      <c r="M103" s="20"/>
      <c r="N103" s="20"/>
      <c r="O103" s="20"/>
      <c r="P103" s="20"/>
    </row>
    <row r="104" spans="1:16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9"/>
      <c r="M104" s="20"/>
      <c r="N104" s="20"/>
      <c r="O104" s="20"/>
      <c r="P104" s="20"/>
    </row>
    <row r="105" spans="1:16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9"/>
    </row>
    <row r="106" spans="1:16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9"/>
    </row>
    <row r="107" spans="1:16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19"/>
    </row>
    <row r="108" spans="1:16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19"/>
    </row>
    <row r="109" spans="1:16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19"/>
    </row>
    <row r="110" spans="1:16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19"/>
    </row>
    <row r="111" spans="1:16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19"/>
    </row>
    <row r="112" spans="1:16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19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5" width="11.140625" style="17" bestFit="1" customWidth="1"/>
    <col min="16" max="16384" width="9.140625" style="17"/>
  </cols>
  <sheetData>
    <row r="1" spans="1:16" x14ac:dyDescent="0.25">
      <c r="A1" s="26" t="s">
        <v>0</v>
      </c>
      <c r="B1" s="105" t="s">
        <v>101</v>
      </c>
      <c r="C1" s="105"/>
      <c r="D1" s="105"/>
      <c r="E1" s="105"/>
      <c r="F1" s="105"/>
      <c r="G1" s="105"/>
      <c r="H1" s="105"/>
      <c r="I1" s="105"/>
      <c r="J1" s="105"/>
      <c r="K1" s="105"/>
      <c r="L1" s="21"/>
      <c r="M1" s="21"/>
      <c r="N1" s="21"/>
      <c r="O1" s="21"/>
      <c r="P1" s="21"/>
    </row>
    <row r="2" spans="1:16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21"/>
      <c r="M2" s="21"/>
      <c r="N2" s="21"/>
      <c r="O2" s="21"/>
      <c r="P2" s="21"/>
    </row>
    <row r="3" spans="1:16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21"/>
      <c r="M3" s="22"/>
      <c r="N3" s="22"/>
      <c r="O3" s="21"/>
      <c r="P3" s="21"/>
    </row>
    <row r="4" spans="1:16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21"/>
      <c r="M4" s="21"/>
      <c r="N4" s="21"/>
      <c r="O4" s="21"/>
      <c r="P4" s="21"/>
    </row>
    <row r="5" spans="1:16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21"/>
      <c r="M5" s="22"/>
      <c r="N5" s="22"/>
      <c r="O5" s="21"/>
      <c r="P5" s="21"/>
    </row>
    <row r="6" spans="1:16" x14ac:dyDescent="0.25">
      <c r="A6" s="2" t="s">
        <v>9</v>
      </c>
      <c r="B6" s="6">
        <v>308639630</v>
      </c>
      <c r="C6" s="6">
        <v>15806</v>
      </c>
      <c r="D6" s="6">
        <v>164435548</v>
      </c>
      <c r="E6" s="6">
        <v>9610</v>
      </c>
      <c r="F6" s="6">
        <v>81133626</v>
      </c>
      <c r="G6" s="6">
        <v>3796</v>
      </c>
      <c r="H6" s="6">
        <v>49281476</v>
      </c>
      <c r="I6" s="6">
        <v>1369</v>
      </c>
      <c r="J6" s="6">
        <v>13788980</v>
      </c>
      <c r="K6" s="6">
        <v>1031</v>
      </c>
      <c r="L6" s="21"/>
      <c r="M6" s="75">
        <f>+B6/C6*1000</f>
        <v>19526738.580285966</v>
      </c>
      <c r="N6" s="76" t="s">
        <v>9</v>
      </c>
      <c r="O6" s="22"/>
      <c r="P6" s="22"/>
    </row>
    <row r="7" spans="1:16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21"/>
      <c r="M7" s="75">
        <f>B8/C8*1000</f>
        <v>23969306.548856549</v>
      </c>
      <c r="N7" s="76" t="s">
        <v>10</v>
      </c>
      <c r="O7" s="22"/>
      <c r="P7" s="22"/>
    </row>
    <row r="8" spans="1:16" x14ac:dyDescent="0.25">
      <c r="A8" s="2" t="s">
        <v>10</v>
      </c>
      <c r="B8" s="6">
        <v>230584729</v>
      </c>
      <c r="C8" s="6">
        <v>9620</v>
      </c>
      <c r="D8" s="6">
        <v>138400124</v>
      </c>
      <c r="E8" s="6">
        <v>7188</v>
      </c>
      <c r="F8" s="6">
        <v>45512569</v>
      </c>
      <c r="G8" s="6">
        <v>1358</v>
      </c>
      <c r="H8" s="6">
        <v>41582663</v>
      </c>
      <c r="I8" s="6">
        <v>878</v>
      </c>
      <c r="J8" s="6">
        <v>5089373</v>
      </c>
      <c r="K8" s="6">
        <v>196</v>
      </c>
      <c r="L8" s="21"/>
      <c r="M8" s="75">
        <f>(B18+B25+B37+B49+B58+B73+B84)/(C18+C25+C37+C49+C58+C73+C84)*1000</f>
        <v>12617992.402198514</v>
      </c>
      <c r="N8" s="76" t="s">
        <v>107</v>
      </c>
      <c r="O8" s="22"/>
      <c r="P8" s="22"/>
    </row>
    <row r="9" spans="1:16" x14ac:dyDescent="0.25">
      <c r="A9" s="17" t="s">
        <v>11</v>
      </c>
      <c r="B9" s="17">
        <v>133252181</v>
      </c>
      <c r="C9" s="17">
        <v>5742</v>
      </c>
      <c r="D9" s="17">
        <v>87059646</v>
      </c>
      <c r="E9" s="17">
        <v>4640</v>
      </c>
      <c r="F9" s="17">
        <v>21446861</v>
      </c>
      <c r="G9" s="17">
        <v>645</v>
      </c>
      <c r="H9" s="17">
        <v>23441259</v>
      </c>
      <c r="I9" s="17">
        <v>421</v>
      </c>
      <c r="J9" s="17">
        <v>1304415</v>
      </c>
      <c r="K9" s="17">
        <v>36</v>
      </c>
      <c r="L9" s="21"/>
      <c r="M9" s="75">
        <f>B73/C73*1000</f>
        <v>11944075.645756459</v>
      </c>
      <c r="N9" s="76" t="s">
        <v>55</v>
      </c>
    </row>
    <row r="10" spans="1:16" x14ac:dyDescent="0.25">
      <c r="A10" s="17" t="s">
        <v>12</v>
      </c>
      <c r="B10" s="17">
        <v>36232081</v>
      </c>
      <c r="C10" s="17">
        <v>1392</v>
      </c>
      <c r="D10" s="17">
        <v>21989685</v>
      </c>
      <c r="E10" s="17">
        <v>1053</v>
      </c>
      <c r="F10" s="17">
        <v>6431540</v>
      </c>
      <c r="G10" s="17">
        <v>184</v>
      </c>
      <c r="H10" s="17">
        <v>7806556</v>
      </c>
      <c r="I10" s="17">
        <v>153</v>
      </c>
      <c r="J10" s="17">
        <v>4300</v>
      </c>
      <c r="K10" s="17">
        <v>2</v>
      </c>
      <c r="L10" s="21"/>
      <c r="M10" s="22"/>
    </row>
    <row r="11" spans="1:16" x14ac:dyDescent="0.25">
      <c r="A11" s="17" t="s">
        <v>13</v>
      </c>
      <c r="B11" s="17">
        <v>3774836</v>
      </c>
      <c r="C11" s="17">
        <v>133</v>
      </c>
      <c r="D11" s="17">
        <v>1608976</v>
      </c>
      <c r="E11" s="17">
        <v>82</v>
      </c>
      <c r="F11" s="17">
        <v>1688010</v>
      </c>
      <c r="G11" s="17">
        <v>35</v>
      </c>
      <c r="H11" s="17">
        <v>403850</v>
      </c>
      <c r="I11" s="17">
        <v>14</v>
      </c>
      <c r="J11" s="17">
        <v>74000</v>
      </c>
      <c r="K11" s="17">
        <v>2</v>
      </c>
      <c r="L11" s="21"/>
      <c r="M11" s="22"/>
    </row>
    <row r="12" spans="1:16" x14ac:dyDescent="0.25">
      <c r="A12" s="17" t="s">
        <v>14</v>
      </c>
      <c r="B12" s="17">
        <v>11487529</v>
      </c>
      <c r="C12" s="17">
        <v>375</v>
      </c>
      <c r="D12" s="17">
        <v>3729800</v>
      </c>
      <c r="E12" s="17">
        <v>157</v>
      </c>
      <c r="F12" s="17">
        <v>4693190</v>
      </c>
      <c r="G12" s="17">
        <v>129</v>
      </c>
      <c r="H12" s="17">
        <v>2321673</v>
      </c>
      <c r="I12" s="17">
        <v>53</v>
      </c>
      <c r="J12" s="17">
        <v>742866</v>
      </c>
      <c r="K12" s="17">
        <v>36</v>
      </c>
      <c r="L12" s="21"/>
      <c r="M12" s="22"/>
    </row>
    <row r="13" spans="1:16" x14ac:dyDescent="0.25">
      <c r="A13" s="17" t="s">
        <v>15</v>
      </c>
      <c r="B13" s="17">
        <v>31312834</v>
      </c>
      <c r="C13" s="17">
        <v>1396</v>
      </c>
      <c r="D13" s="17">
        <v>18910165</v>
      </c>
      <c r="E13" s="17">
        <v>999</v>
      </c>
      <c r="F13" s="17">
        <v>6125098</v>
      </c>
      <c r="G13" s="17">
        <v>194</v>
      </c>
      <c r="H13" s="17">
        <v>5631523</v>
      </c>
      <c r="I13" s="17">
        <v>199</v>
      </c>
      <c r="J13" s="17">
        <v>646048</v>
      </c>
      <c r="K13" s="17">
        <v>4</v>
      </c>
      <c r="L13" s="21"/>
      <c r="M13" s="22"/>
    </row>
    <row r="14" spans="1:16" x14ac:dyDescent="0.25">
      <c r="A14" s="17" t="s">
        <v>16</v>
      </c>
      <c r="B14" s="17">
        <v>3049097</v>
      </c>
      <c r="C14" s="17">
        <v>97</v>
      </c>
      <c r="D14" s="17">
        <v>419692</v>
      </c>
      <c r="E14" s="17">
        <v>26</v>
      </c>
      <c r="F14" s="17">
        <v>1178895</v>
      </c>
      <c r="G14" s="17">
        <v>39</v>
      </c>
      <c r="H14" s="17">
        <v>25500</v>
      </c>
      <c r="I14" s="17">
        <v>2</v>
      </c>
      <c r="J14" s="17">
        <v>1425010</v>
      </c>
      <c r="K14" s="17">
        <v>30</v>
      </c>
      <c r="L14" s="21"/>
      <c r="M14" s="22"/>
    </row>
    <row r="15" spans="1:16" x14ac:dyDescent="0.25">
      <c r="A15" s="17" t="s">
        <v>17</v>
      </c>
      <c r="B15" s="17">
        <v>11277683</v>
      </c>
      <c r="C15" s="17">
        <v>459</v>
      </c>
      <c r="D15" s="17">
        <v>4682160</v>
      </c>
      <c r="E15" s="17">
        <v>231</v>
      </c>
      <c r="F15" s="17">
        <v>3919775</v>
      </c>
      <c r="G15" s="17">
        <v>130</v>
      </c>
      <c r="H15" s="17">
        <v>1952302</v>
      </c>
      <c r="I15" s="17">
        <v>36</v>
      </c>
      <c r="J15" s="17">
        <v>723446</v>
      </c>
      <c r="K15" s="17">
        <v>62</v>
      </c>
      <c r="L15" s="21"/>
      <c r="M15" s="22"/>
    </row>
    <row r="16" spans="1:16" x14ac:dyDescent="0.25">
      <c r="A16" s="17" t="s">
        <v>18</v>
      </c>
      <c r="B16" s="17">
        <v>198488</v>
      </c>
      <c r="C16" s="17">
        <v>26</v>
      </c>
      <c r="D16" s="17">
        <v>0</v>
      </c>
      <c r="E16" s="17">
        <v>0</v>
      </c>
      <c r="F16" s="17">
        <v>29200</v>
      </c>
      <c r="G16" s="17">
        <v>2</v>
      </c>
      <c r="H16" s="17">
        <v>0</v>
      </c>
      <c r="I16" s="17">
        <v>0</v>
      </c>
      <c r="J16" s="17">
        <v>169288</v>
      </c>
      <c r="K16" s="17">
        <v>24</v>
      </c>
      <c r="L16" s="21"/>
      <c r="M16" s="22"/>
    </row>
    <row r="17" spans="1:13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1"/>
      <c r="M17" s="22"/>
    </row>
    <row r="18" spans="1:13" x14ac:dyDescent="0.25">
      <c r="A18" s="2" t="s">
        <v>19</v>
      </c>
      <c r="B18" s="6">
        <v>19627233</v>
      </c>
      <c r="C18" s="6">
        <v>1326</v>
      </c>
      <c r="D18" s="6">
        <v>8097589</v>
      </c>
      <c r="E18" s="6">
        <v>723</v>
      </c>
      <c r="F18" s="6">
        <v>8407402</v>
      </c>
      <c r="G18" s="6">
        <v>495</v>
      </c>
      <c r="H18" s="6">
        <v>1977833</v>
      </c>
      <c r="I18" s="6">
        <v>78</v>
      </c>
      <c r="J18" s="6">
        <v>1144409</v>
      </c>
      <c r="K18" s="6">
        <v>30</v>
      </c>
      <c r="L18" s="21"/>
      <c r="M18" s="22"/>
    </row>
    <row r="19" spans="1:13" x14ac:dyDescent="0.25">
      <c r="A19" s="17" t="s">
        <v>20</v>
      </c>
      <c r="B19" s="17">
        <v>13662258</v>
      </c>
      <c r="C19" s="17">
        <v>940</v>
      </c>
      <c r="D19" s="17">
        <v>6847977</v>
      </c>
      <c r="E19" s="17">
        <v>612</v>
      </c>
      <c r="F19" s="17">
        <v>4732003</v>
      </c>
      <c r="G19" s="17">
        <v>255</v>
      </c>
      <c r="H19" s="17">
        <v>1174633</v>
      </c>
      <c r="I19" s="17">
        <v>55</v>
      </c>
      <c r="J19" s="17">
        <v>907645</v>
      </c>
      <c r="K19" s="17">
        <v>18</v>
      </c>
      <c r="L19" s="21"/>
      <c r="M19" s="22"/>
    </row>
    <row r="20" spans="1:13" x14ac:dyDescent="0.25">
      <c r="A20" s="17" t="s">
        <v>21</v>
      </c>
      <c r="B20" s="17">
        <v>2212888</v>
      </c>
      <c r="C20" s="17">
        <v>115</v>
      </c>
      <c r="D20" s="17">
        <v>299880</v>
      </c>
      <c r="E20" s="17">
        <v>27</v>
      </c>
      <c r="F20" s="17">
        <v>1272619</v>
      </c>
      <c r="G20" s="17">
        <v>78</v>
      </c>
      <c r="H20" s="17">
        <v>639500</v>
      </c>
      <c r="I20" s="17">
        <v>9</v>
      </c>
      <c r="J20" s="17">
        <v>889</v>
      </c>
      <c r="K20" s="17">
        <v>1</v>
      </c>
      <c r="L20" s="21"/>
      <c r="M20" s="22"/>
    </row>
    <row r="21" spans="1:13" x14ac:dyDescent="0.25">
      <c r="A21" s="17" t="s">
        <v>22</v>
      </c>
      <c r="B21" s="17">
        <v>1290874</v>
      </c>
      <c r="C21" s="17">
        <v>109</v>
      </c>
      <c r="D21" s="17">
        <v>331300</v>
      </c>
      <c r="E21" s="17">
        <v>33</v>
      </c>
      <c r="F21" s="17">
        <v>852554</v>
      </c>
      <c r="G21" s="17">
        <v>62</v>
      </c>
      <c r="H21" s="17">
        <v>71250</v>
      </c>
      <c r="I21" s="17">
        <v>8</v>
      </c>
      <c r="J21" s="17">
        <v>35770</v>
      </c>
      <c r="K21" s="17">
        <v>6</v>
      </c>
      <c r="L21" s="21"/>
      <c r="M21" s="22"/>
    </row>
    <row r="22" spans="1:13" x14ac:dyDescent="0.25">
      <c r="A22" s="17" t="s">
        <v>23</v>
      </c>
      <c r="B22" s="17">
        <v>902928</v>
      </c>
      <c r="C22" s="17">
        <v>75</v>
      </c>
      <c r="D22" s="17">
        <v>141202</v>
      </c>
      <c r="E22" s="17">
        <v>14</v>
      </c>
      <c r="F22" s="17">
        <v>755426</v>
      </c>
      <c r="G22" s="17">
        <v>59</v>
      </c>
      <c r="H22" s="17">
        <v>6300</v>
      </c>
      <c r="I22" s="17">
        <v>2</v>
      </c>
      <c r="J22" s="17">
        <v>0</v>
      </c>
      <c r="K22" s="17">
        <v>0</v>
      </c>
      <c r="L22" s="21"/>
      <c r="M22" s="22"/>
    </row>
    <row r="23" spans="1:13" x14ac:dyDescent="0.25">
      <c r="A23" s="17" t="s">
        <v>24</v>
      </c>
      <c r="B23" s="17">
        <v>1558285</v>
      </c>
      <c r="C23" s="17">
        <v>87</v>
      </c>
      <c r="D23" s="17">
        <v>477230</v>
      </c>
      <c r="E23" s="17">
        <v>37</v>
      </c>
      <c r="F23" s="17">
        <v>794800</v>
      </c>
      <c r="G23" s="17">
        <v>41</v>
      </c>
      <c r="H23" s="17">
        <v>86150</v>
      </c>
      <c r="I23" s="17">
        <v>4</v>
      </c>
      <c r="J23" s="17">
        <v>200105</v>
      </c>
      <c r="K23" s="17">
        <v>5</v>
      </c>
      <c r="L23" s="21"/>
      <c r="M23" s="22"/>
    </row>
    <row r="24" spans="1:13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21"/>
      <c r="M24" s="22"/>
    </row>
    <row r="25" spans="1:13" x14ac:dyDescent="0.25">
      <c r="A25" s="2" t="s">
        <v>25</v>
      </c>
      <c r="B25" s="6">
        <v>10092942</v>
      </c>
      <c r="C25" s="6">
        <v>767</v>
      </c>
      <c r="D25" s="6">
        <v>3887499</v>
      </c>
      <c r="E25" s="6">
        <v>311</v>
      </c>
      <c r="F25" s="6">
        <v>3730680</v>
      </c>
      <c r="G25" s="6">
        <v>248</v>
      </c>
      <c r="H25" s="6">
        <v>1039794</v>
      </c>
      <c r="I25" s="6">
        <v>67</v>
      </c>
      <c r="J25" s="6">
        <v>1434969</v>
      </c>
      <c r="K25" s="6">
        <v>141</v>
      </c>
      <c r="L25" s="21"/>
      <c r="M25" s="22"/>
    </row>
    <row r="26" spans="1:13" x14ac:dyDescent="0.25">
      <c r="A26" s="17" t="s">
        <v>26</v>
      </c>
      <c r="B26" s="17">
        <v>5214405</v>
      </c>
      <c r="C26" s="17">
        <v>354</v>
      </c>
      <c r="D26" s="17">
        <v>2981158</v>
      </c>
      <c r="E26" s="17">
        <v>232</v>
      </c>
      <c r="F26" s="17">
        <v>1803253</v>
      </c>
      <c r="G26" s="17">
        <v>94</v>
      </c>
      <c r="H26" s="17">
        <v>428471</v>
      </c>
      <c r="I26" s="17">
        <v>26</v>
      </c>
      <c r="J26" s="17">
        <v>1523</v>
      </c>
      <c r="K26" s="17">
        <v>2</v>
      </c>
      <c r="L26" s="21"/>
      <c r="M26" s="22"/>
    </row>
    <row r="27" spans="1:13" x14ac:dyDescent="0.25">
      <c r="A27" s="17" t="s">
        <v>27</v>
      </c>
      <c r="B27" s="17">
        <v>163111</v>
      </c>
      <c r="C27" s="17">
        <v>25</v>
      </c>
      <c r="D27" s="17">
        <v>0</v>
      </c>
      <c r="E27" s="17">
        <v>0</v>
      </c>
      <c r="F27" s="17">
        <v>16200</v>
      </c>
      <c r="G27" s="17">
        <v>1</v>
      </c>
      <c r="H27" s="17">
        <v>0</v>
      </c>
      <c r="I27" s="17">
        <v>0</v>
      </c>
      <c r="J27" s="17">
        <v>146911</v>
      </c>
      <c r="K27" s="17">
        <v>24</v>
      </c>
      <c r="L27" s="21"/>
      <c r="M27" s="22"/>
    </row>
    <row r="28" spans="1:13" x14ac:dyDescent="0.25">
      <c r="A28" s="17" t="s">
        <v>28</v>
      </c>
      <c r="B28" s="17">
        <v>661437</v>
      </c>
      <c r="C28" s="17">
        <v>48</v>
      </c>
      <c r="D28" s="17">
        <v>12800</v>
      </c>
      <c r="E28" s="17">
        <v>1</v>
      </c>
      <c r="F28" s="17">
        <v>213700</v>
      </c>
      <c r="G28" s="17">
        <v>14</v>
      </c>
      <c r="H28" s="17">
        <v>43000</v>
      </c>
      <c r="I28" s="17">
        <v>2</v>
      </c>
      <c r="J28" s="17">
        <v>391937</v>
      </c>
      <c r="K28" s="17">
        <v>31</v>
      </c>
      <c r="L28" s="21"/>
      <c r="M28" s="22"/>
    </row>
    <row r="29" spans="1:13" x14ac:dyDescent="0.25">
      <c r="A29" s="17" t="s">
        <v>29</v>
      </c>
      <c r="B29" s="17">
        <v>2185923</v>
      </c>
      <c r="C29" s="17">
        <v>160</v>
      </c>
      <c r="D29" s="17">
        <v>640641</v>
      </c>
      <c r="E29" s="17">
        <v>44</v>
      </c>
      <c r="F29" s="17">
        <v>447950</v>
      </c>
      <c r="G29" s="17">
        <v>29</v>
      </c>
      <c r="H29" s="17">
        <v>457625</v>
      </c>
      <c r="I29" s="17">
        <v>18</v>
      </c>
      <c r="J29" s="17">
        <v>639707</v>
      </c>
      <c r="K29" s="17">
        <v>69</v>
      </c>
      <c r="L29" s="21"/>
      <c r="M29" s="22"/>
    </row>
    <row r="30" spans="1:13" x14ac:dyDescent="0.25">
      <c r="A30" s="17" t="s">
        <v>30</v>
      </c>
      <c r="B30" s="17">
        <v>334127</v>
      </c>
      <c r="C30" s="17">
        <v>32</v>
      </c>
      <c r="D30" s="17">
        <v>46150</v>
      </c>
      <c r="E30" s="17">
        <v>7</v>
      </c>
      <c r="F30" s="17">
        <v>271577</v>
      </c>
      <c r="G30" s="17">
        <v>22</v>
      </c>
      <c r="H30" s="17">
        <v>16400</v>
      </c>
      <c r="I30" s="17">
        <v>3</v>
      </c>
      <c r="J30" s="17">
        <v>0</v>
      </c>
      <c r="K30" s="17">
        <v>0</v>
      </c>
      <c r="L30" s="21"/>
      <c r="M30" s="22"/>
    </row>
    <row r="31" spans="1:13" x14ac:dyDescent="0.25">
      <c r="A31" s="17" t="s">
        <v>31</v>
      </c>
      <c r="B31" s="17">
        <v>75500</v>
      </c>
      <c r="C31" s="17">
        <v>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75500</v>
      </c>
      <c r="K31" s="17">
        <v>2</v>
      </c>
      <c r="L31" s="21"/>
      <c r="M31" s="22"/>
    </row>
    <row r="32" spans="1:13" x14ac:dyDescent="0.25">
      <c r="A32" s="17" t="s">
        <v>32</v>
      </c>
      <c r="B32" s="17">
        <v>821200</v>
      </c>
      <c r="C32" s="17">
        <v>75</v>
      </c>
      <c r="D32" s="17">
        <v>139150</v>
      </c>
      <c r="E32" s="17">
        <v>17</v>
      </c>
      <c r="F32" s="17">
        <v>635767</v>
      </c>
      <c r="G32" s="17">
        <v>51</v>
      </c>
      <c r="H32" s="17">
        <v>45083</v>
      </c>
      <c r="I32" s="17">
        <v>6</v>
      </c>
      <c r="J32" s="17">
        <v>1200</v>
      </c>
      <c r="K32" s="17">
        <v>1</v>
      </c>
      <c r="L32" s="21"/>
      <c r="M32" s="22"/>
    </row>
    <row r="33" spans="1:13" x14ac:dyDescent="0.25">
      <c r="A33" s="17" t="s">
        <v>92</v>
      </c>
      <c r="B33" s="17">
        <v>35162</v>
      </c>
      <c r="C33" s="17">
        <v>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35162</v>
      </c>
      <c r="K33" s="17">
        <v>2</v>
      </c>
      <c r="L33" s="21"/>
      <c r="M33" s="22"/>
    </row>
    <row r="34" spans="1:13" x14ac:dyDescent="0.25">
      <c r="A34" s="17" t="s">
        <v>33</v>
      </c>
      <c r="B34" s="17">
        <v>452098</v>
      </c>
      <c r="C34" s="17">
        <v>52</v>
      </c>
      <c r="D34" s="17">
        <v>59600</v>
      </c>
      <c r="E34" s="17">
        <v>9</v>
      </c>
      <c r="F34" s="17">
        <v>268733</v>
      </c>
      <c r="G34" s="17">
        <v>28</v>
      </c>
      <c r="H34" s="17">
        <v>44265</v>
      </c>
      <c r="I34" s="17">
        <v>10</v>
      </c>
      <c r="J34" s="17">
        <v>79500</v>
      </c>
      <c r="K34" s="17">
        <v>5</v>
      </c>
      <c r="L34" s="21"/>
      <c r="M34" s="22"/>
    </row>
    <row r="35" spans="1:13" x14ac:dyDescent="0.25">
      <c r="A35" s="17" t="s">
        <v>34</v>
      </c>
      <c r="B35" s="17">
        <v>149979</v>
      </c>
      <c r="C35" s="17">
        <v>17</v>
      </c>
      <c r="D35" s="17">
        <v>8000</v>
      </c>
      <c r="E35" s="17">
        <v>1</v>
      </c>
      <c r="F35" s="17">
        <v>73500</v>
      </c>
      <c r="G35" s="17">
        <v>9</v>
      </c>
      <c r="H35" s="17">
        <v>4950</v>
      </c>
      <c r="I35" s="17">
        <v>2</v>
      </c>
      <c r="J35" s="17">
        <v>63529</v>
      </c>
      <c r="K35" s="17">
        <v>5</v>
      </c>
      <c r="L35" s="21"/>
      <c r="M35" s="22"/>
    </row>
    <row r="36" spans="1:13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1"/>
      <c r="M36" s="22"/>
    </row>
    <row r="37" spans="1:13" x14ac:dyDescent="0.25">
      <c r="A37" s="2" t="s">
        <v>35</v>
      </c>
      <c r="B37" s="34">
        <v>2245760</v>
      </c>
      <c r="C37" s="34">
        <v>305</v>
      </c>
      <c r="D37" s="34">
        <v>737008</v>
      </c>
      <c r="E37" s="34">
        <v>125</v>
      </c>
      <c r="F37" s="34">
        <v>896858</v>
      </c>
      <c r="G37" s="34">
        <v>119</v>
      </c>
      <c r="H37" s="34">
        <v>410959</v>
      </c>
      <c r="I37" s="34">
        <v>32</v>
      </c>
      <c r="J37" s="34">
        <v>200935</v>
      </c>
      <c r="K37" s="34">
        <v>29</v>
      </c>
      <c r="L37" s="21"/>
      <c r="M37" s="22"/>
    </row>
    <row r="38" spans="1:13" x14ac:dyDescent="0.25">
      <c r="A38" s="17" t="s">
        <v>36</v>
      </c>
      <c r="B38" s="17">
        <v>256511</v>
      </c>
      <c r="C38" s="17">
        <v>46</v>
      </c>
      <c r="D38" s="17">
        <v>41991</v>
      </c>
      <c r="E38" s="17">
        <v>12</v>
      </c>
      <c r="F38" s="17">
        <v>191730</v>
      </c>
      <c r="G38" s="17">
        <v>31</v>
      </c>
      <c r="H38" s="17">
        <v>22300</v>
      </c>
      <c r="I38" s="17">
        <v>2</v>
      </c>
      <c r="J38" s="17">
        <v>490</v>
      </c>
      <c r="K38" s="17">
        <v>1</v>
      </c>
      <c r="L38" s="21"/>
      <c r="M38" s="22"/>
    </row>
    <row r="39" spans="1:13" x14ac:dyDescent="0.25">
      <c r="A39" s="17" t="s">
        <v>37</v>
      </c>
      <c r="B39" s="17">
        <v>1321428</v>
      </c>
      <c r="C39" s="17">
        <v>152</v>
      </c>
      <c r="D39" s="17">
        <v>608767</v>
      </c>
      <c r="E39" s="17">
        <v>85</v>
      </c>
      <c r="F39" s="17">
        <v>416070</v>
      </c>
      <c r="G39" s="17">
        <v>45</v>
      </c>
      <c r="H39" s="17">
        <v>236486</v>
      </c>
      <c r="I39" s="17">
        <v>13</v>
      </c>
      <c r="J39" s="17">
        <v>60105</v>
      </c>
      <c r="K39" s="17">
        <v>9</v>
      </c>
      <c r="L39" s="21"/>
      <c r="M39" s="22"/>
    </row>
    <row r="40" spans="1:13" x14ac:dyDescent="0.25">
      <c r="A40" s="17" t="s">
        <v>38</v>
      </c>
      <c r="B40" s="17">
        <v>76000</v>
      </c>
      <c r="C40" s="17">
        <v>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76000</v>
      </c>
      <c r="K40" s="17">
        <v>5</v>
      </c>
      <c r="L40" s="21"/>
      <c r="M40" s="22"/>
    </row>
    <row r="41" spans="1:13" x14ac:dyDescent="0.25">
      <c r="A41" s="17" t="s">
        <v>39</v>
      </c>
      <c r="B41" s="17">
        <v>97237</v>
      </c>
      <c r="C41" s="17">
        <v>14</v>
      </c>
      <c r="D41" s="17">
        <v>11387</v>
      </c>
      <c r="E41" s="17">
        <v>2</v>
      </c>
      <c r="F41" s="17">
        <v>63850</v>
      </c>
      <c r="G41" s="17">
        <v>10</v>
      </c>
      <c r="H41" s="17">
        <v>22000</v>
      </c>
      <c r="I41" s="17">
        <v>2</v>
      </c>
      <c r="J41" s="17">
        <v>0</v>
      </c>
      <c r="K41" s="17">
        <v>0</v>
      </c>
      <c r="L41" s="21"/>
      <c r="M41" s="22"/>
    </row>
    <row r="42" spans="1:13" x14ac:dyDescent="0.25">
      <c r="A42" s="17" t="s">
        <v>40</v>
      </c>
      <c r="B42" s="17">
        <v>195579</v>
      </c>
      <c r="C42" s="17">
        <v>45</v>
      </c>
      <c r="D42" s="17">
        <v>39163</v>
      </c>
      <c r="E42" s="17">
        <v>21</v>
      </c>
      <c r="F42" s="17">
        <v>62308</v>
      </c>
      <c r="G42" s="17">
        <v>13</v>
      </c>
      <c r="H42" s="17">
        <v>90750</v>
      </c>
      <c r="I42" s="17">
        <v>10</v>
      </c>
      <c r="J42" s="17">
        <v>3358</v>
      </c>
      <c r="K42" s="17">
        <v>1</v>
      </c>
      <c r="L42" s="21"/>
      <c r="M42" s="22"/>
    </row>
    <row r="43" spans="1:13" x14ac:dyDescent="0.25">
      <c r="A43" s="17" t="s">
        <v>41</v>
      </c>
      <c r="B43" s="17">
        <v>179000</v>
      </c>
      <c r="C43" s="17">
        <v>20</v>
      </c>
      <c r="D43" s="17">
        <v>35700</v>
      </c>
      <c r="E43" s="17">
        <v>5</v>
      </c>
      <c r="F43" s="17">
        <v>118300</v>
      </c>
      <c r="G43" s="17">
        <v>13</v>
      </c>
      <c r="H43" s="17">
        <v>0</v>
      </c>
      <c r="I43" s="17">
        <v>0</v>
      </c>
      <c r="J43" s="17">
        <v>25000</v>
      </c>
      <c r="K43" s="17">
        <v>2</v>
      </c>
      <c r="L43" s="21"/>
      <c r="M43" s="22"/>
    </row>
    <row r="44" spans="1:13" x14ac:dyDescent="0.25">
      <c r="A44" s="17" t="s">
        <v>85</v>
      </c>
      <c r="B44" s="17">
        <v>13223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13223</v>
      </c>
      <c r="I44" s="17">
        <v>1</v>
      </c>
      <c r="J44" s="17">
        <v>0</v>
      </c>
      <c r="K44" s="17">
        <v>0</v>
      </c>
      <c r="L44" s="21"/>
      <c r="M44" s="22"/>
    </row>
    <row r="45" spans="1:13" x14ac:dyDescent="0.25">
      <c r="A45" s="17" t="s">
        <v>86</v>
      </c>
      <c r="B45" s="17">
        <v>3611</v>
      </c>
      <c r="C45" s="17">
        <v>5</v>
      </c>
      <c r="D45" s="17">
        <v>0</v>
      </c>
      <c r="E45" s="17">
        <v>0</v>
      </c>
      <c r="F45" s="17">
        <v>3000</v>
      </c>
      <c r="G45" s="17">
        <v>1</v>
      </c>
      <c r="H45" s="17">
        <v>400</v>
      </c>
      <c r="I45" s="17">
        <v>1</v>
      </c>
      <c r="J45" s="17">
        <v>211</v>
      </c>
      <c r="K45" s="17">
        <v>3</v>
      </c>
      <c r="L45" s="21"/>
      <c r="M45" s="22"/>
    </row>
    <row r="46" spans="1:13" x14ac:dyDescent="0.25">
      <c r="A46" s="17" t="s">
        <v>87</v>
      </c>
      <c r="B46" s="17">
        <v>9221</v>
      </c>
      <c r="C46" s="17">
        <v>4</v>
      </c>
      <c r="D46" s="17">
        <v>0</v>
      </c>
      <c r="E46" s="17">
        <v>0</v>
      </c>
      <c r="F46" s="17">
        <v>6800</v>
      </c>
      <c r="G46" s="17">
        <v>1</v>
      </c>
      <c r="H46" s="17">
        <v>0</v>
      </c>
      <c r="I46" s="17">
        <v>0</v>
      </c>
      <c r="J46" s="17">
        <v>2421</v>
      </c>
      <c r="K46" s="17">
        <v>3</v>
      </c>
      <c r="L46" s="21"/>
      <c r="M46" s="22"/>
    </row>
    <row r="47" spans="1:13" x14ac:dyDescent="0.25">
      <c r="A47" s="17" t="s">
        <v>42</v>
      </c>
      <c r="B47" s="17">
        <v>93950</v>
      </c>
      <c r="C47" s="17">
        <v>13</v>
      </c>
      <c r="D47" s="17">
        <v>0</v>
      </c>
      <c r="E47" s="17">
        <v>0</v>
      </c>
      <c r="F47" s="17">
        <v>34800</v>
      </c>
      <c r="G47" s="17">
        <v>5</v>
      </c>
      <c r="H47" s="17">
        <v>25800</v>
      </c>
      <c r="I47" s="17">
        <v>3</v>
      </c>
      <c r="J47" s="17">
        <v>33350</v>
      </c>
      <c r="K47" s="17">
        <v>5</v>
      </c>
      <c r="L47" s="21"/>
      <c r="M47" s="22"/>
    </row>
    <row r="48" spans="1:13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1"/>
      <c r="M48" s="22"/>
    </row>
    <row r="49" spans="1:13" x14ac:dyDescent="0.25">
      <c r="A49" s="2" t="s">
        <v>43</v>
      </c>
      <c r="B49" s="34">
        <v>2865167</v>
      </c>
      <c r="C49" s="34">
        <v>248</v>
      </c>
      <c r="D49" s="34">
        <v>403748</v>
      </c>
      <c r="E49" s="34">
        <v>56</v>
      </c>
      <c r="F49" s="34">
        <v>1342844</v>
      </c>
      <c r="G49" s="34">
        <v>112</v>
      </c>
      <c r="H49" s="34">
        <v>464447</v>
      </c>
      <c r="I49" s="34">
        <v>29</v>
      </c>
      <c r="J49" s="34">
        <v>654128</v>
      </c>
      <c r="K49" s="34">
        <v>51</v>
      </c>
      <c r="L49" s="21"/>
      <c r="M49" s="22"/>
    </row>
    <row r="50" spans="1:13" x14ac:dyDescent="0.25">
      <c r="A50" s="17" t="s">
        <v>44</v>
      </c>
      <c r="B50" s="17">
        <v>1674250</v>
      </c>
      <c r="C50" s="17">
        <v>147</v>
      </c>
      <c r="D50" s="17">
        <v>338548</v>
      </c>
      <c r="E50" s="17">
        <v>43</v>
      </c>
      <c r="F50" s="17">
        <v>981452</v>
      </c>
      <c r="G50" s="17">
        <v>68</v>
      </c>
      <c r="H50" s="17">
        <v>188856</v>
      </c>
      <c r="I50" s="17">
        <v>14</v>
      </c>
      <c r="J50" s="17">
        <v>165394</v>
      </c>
      <c r="K50" s="17">
        <v>22</v>
      </c>
      <c r="L50" s="21"/>
      <c r="M50" s="22"/>
    </row>
    <row r="51" spans="1:13" x14ac:dyDescent="0.25">
      <c r="A51" s="17" t="s">
        <v>45</v>
      </c>
      <c r="B51" s="17">
        <v>426536</v>
      </c>
      <c r="C51" s="17">
        <v>34</v>
      </c>
      <c r="D51" s="17">
        <v>21300</v>
      </c>
      <c r="E51" s="17">
        <v>2</v>
      </c>
      <c r="F51" s="17">
        <v>110482</v>
      </c>
      <c r="G51" s="17">
        <v>14</v>
      </c>
      <c r="H51" s="17">
        <v>48866</v>
      </c>
      <c r="I51" s="17">
        <v>4</v>
      </c>
      <c r="J51" s="17">
        <v>245888</v>
      </c>
      <c r="K51" s="17">
        <v>14</v>
      </c>
      <c r="L51" s="21"/>
      <c r="M51" s="22"/>
    </row>
    <row r="52" spans="1:13" x14ac:dyDescent="0.25">
      <c r="A52" s="17" t="s">
        <v>46</v>
      </c>
      <c r="B52" s="17">
        <v>435787</v>
      </c>
      <c r="C52" s="17">
        <v>34</v>
      </c>
      <c r="D52" s="17">
        <v>19100</v>
      </c>
      <c r="E52" s="17">
        <v>4</v>
      </c>
      <c r="F52" s="17">
        <v>162650</v>
      </c>
      <c r="G52" s="17">
        <v>17</v>
      </c>
      <c r="H52" s="17">
        <v>226375</v>
      </c>
      <c r="I52" s="17">
        <v>10</v>
      </c>
      <c r="J52" s="17">
        <v>27662</v>
      </c>
      <c r="K52" s="17">
        <v>3</v>
      </c>
      <c r="L52" s="21"/>
      <c r="M52" s="22"/>
    </row>
    <row r="53" spans="1:13" x14ac:dyDescent="0.25">
      <c r="A53" s="17" t="s">
        <v>47</v>
      </c>
      <c r="B53" s="17">
        <v>92910</v>
      </c>
      <c r="C53" s="17">
        <v>19</v>
      </c>
      <c r="D53" s="17">
        <v>24800</v>
      </c>
      <c r="E53" s="17">
        <v>7</v>
      </c>
      <c r="F53" s="17">
        <v>67760</v>
      </c>
      <c r="G53" s="17">
        <v>11</v>
      </c>
      <c r="H53" s="17">
        <v>350</v>
      </c>
      <c r="I53" s="17">
        <v>1</v>
      </c>
      <c r="J53" s="17">
        <v>0</v>
      </c>
      <c r="K53" s="17">
        <v>0</v>
      </c>
      <c r="L53" s="21"/>
      <c r="M53" s="22"/>
    </row>
    <row r="54" spans="1:13" x14ac:dyDescent="0.25">
      <c r="A54" s="17" t="s">
        <v>88</v>
      </c>
      <c r="B54" s="17">
        <v>16066</v>
      </c>
      <c r="C54" s="17">
        <v>2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16066</v>
      </c>
      <c r="K54" s="17">
        <v>2</v>
      </c>
      <c r="L54" s="21"/>
      <c r="M54" s="22"/>
    </row>
    <row r="55" spans="1:13" x14ac:dyDescent="0.25">
      <c r="A55" s="17" t="s">
        <v>48</v>
      </c>
      <c r="B55" s="17">
        <v>76500</v>
      </c>
      <c r="C55" s="17">
        <v>6</v>
      </c>
      <c r="D55" s="17">
        <v>0</v>
      </c>
      <c r="E55" s="17">
        <v>0</v>
      </c>
      <c r="F55" s="17">
        <v>20500</v>
      </c>
      <c r="G55" s="17">
        <v>2</v>
      </c>
      <c r="H55" s="17">
        <v>0</v>
      </c>
      <c r="I55" s="17">
        <v>0</v>
      </c>
      <c r="J55" s="17">
        <v>56000</v>
      </c>
      <c r="K55" s="17">
        <v>4</v>
      </c>
      <c r="L55" s="21"/>
      <c r="M55" s="22"/>
    </row>
    <row r="56" spans="1:13" x14ac:dyDescent="0.25">
      <c r="A56" s="17" t="s">
        <v>91</v>
      </c>
      <c r="B56" s="17">
        <v>143118</v>
      </c>
      <c r="C56" s="17">
        <v>6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143118</v>
      </c>
      <c r="K56" s="17">
        <v>6</v>
      </c>
      <c r="L56" s="21"/>
      <c r="M56" s="22"/>
    </row>
    <row r="57" spans="1:13" x14ac:dyDescent="0.25">
      <c r="L57" s="21"/>
      <c r="M57" s="22"/>
    </row>
    <row r="58" spans="1:13" x14ac:dyDescent="0.25">
      <c r="A58" s="64" t="s">
        <v>89</v>
      </c>
      <c r="B58" s="34">
        <v>17916536</v>
      </c>
      <c r="C58" s="34">
        <v>1500</v>
      </c>
      <c r="D58" s="34">
        <v>7673022</v>
      </c>
      <c r="E58" s="34">
        <v>714</v>
      </c>
      <c r="F58" s="34">
        <v>7978893</v>
      </c>
      <c r="G58" s="34">
        <v>575</v>
      </c>
      <c r="H58" s="34">
        <v>1556694</v>
      </c>
      <c r="I58" s="34">
        <v>125</v>
      </c>
      <c r="J58" s="34">
        <v>707927</v>
      </c>
      <c r="K58" s="34">
        <v>86</v>
      </c>
      <c r="L58" s="21"/>
      <c r="M58" s="22"/>
    </row>
    <row r="59" spans="1:13" x14ac:dyDescent="0.25">
      <c r="A59" s="17" t="s">
        <v>49</v>
      </c>
      <c r="B59" s="17">
        <v>14212275</v>
      </c>
      <c r="C59" s="17">
        <v>1021</v>
      </c>
      <c r="D59" s="17">
        <v>7119651</v>
      </c>
      <c r="E59" s="17">
        <v>609</v>
      </c>
      <c r="F59" s="17">
        <v>5940693</v>
      </c>
      <c r="G59" s="17">
        <v>331</v>
      </c>
      <c r="H59" s="17">
        <v>1101439</v>
      </c>
      <c r="I59" s="17">
        <v>77</v>
      </c>
      <c r="J59" s="17">
        <v>50492</v>
      </c>
      <c r="K59" s="17">
        <v>4</v>
      </c>
      <c r="L59" s="21"/>
      <c r="M59" s="22"/>
    </row>
    <row r="60" spans="1:13" x14ac:dyDescent="0.25">
      <c r="A60" s="17" t="s">
        <v>50</v>
      </c>
      <c r="B60" s="17">
        <v>1130631</v>
      </c>
      <c r="C60" s="17">
        <v>127</v>
      </c>
      <c r="D60" s="17">
        <v>303812</v>
      </c>
      <c r="E60" s="17">
        <v>42</v>
      </c>
      <c r="F60" s="17">
        <v>561082</v>
      </c>
      <c r="G60" s="17">
        <v>55</v>
      </c>
      <c r="H60" s="17">
        <v>206350</v>
      </c>
      <c r="I60" s="17">
        <v>15</v>
      </c>
      <c r="J60" s="17">
        <v>59387</v>
      </c>
      <c r="K60" s="17">
        <v>15</v>
      </c>
      <c r="L60" s="21"/>
      <c r="M60" s="22"/>
    </row>
    <row r="61" spans="1:13" x14ac:dyDescent="0.25">
      <c r="A61" s="17" t="s">
        <v>51</v>
      </c>
      <c r="B61" s="17">
        <v>556623</v>
      </c>
      <c r="C61" s="17">
        <v>108</v>
      </c>
      <c r="D61" s="17">
        <v>143099</v>
      </c>
      <c r="E61" s="17">
        <v>44</v>
      </c>
      <c r="F61" s="17">
        <v>293597</v>
      </c>
      <c r="G61" s="17">
        <v>44</v>
      </c>
      <c r="H61" s="17">
        <v>109127</v>
      </c>
      <c r="I61" s="17">
        <v>17</v>
      </c>
      <c r="J61" s="17">
        <v>10800</v>
      </c>
      <c r="K61" s="17">
        <v>3</v>
      </c>
      <c r="L61" s="21"/>
      <c r="M61" s="22"/>
    </row>
    <row r="62" spans="1:13" x14ac:dyDescent="0.25">
      <c r="A62" s="17" t="s">
        <v>52</v>
      </c>
      <c r="B62" s="17">
        <v>714326</v>
      </c>
      <c r="C62" s="17">
        <v>77</v>
      </c>
      <c r="D62" s="17">
        <v>67500</v>
      </c>
      <c r="E62" s="17">
        <v>11</v>
      </c>
      <c r="F62" s="17">
        <v>440570</v>
      </c>
      <c r="G62" s="17">
        <v>51</v>
      </c>
      <c r="H62" s="17">
        <v>99745</v>
      </c>
      <c r="I62" s="17">
        <v>8</v>
      </c>
      <c r="J62" s="17">
        <v>106511</v>
      </c>
      <c r="K62" s="17">
        <v>7</v>
      </c>
      <c r="L62" s="21"/>
      <c r="M62" s="22"/>
    </row>
    <row r="63" spans="1:13" x14ac:dyDescent="0.25">
      <c r="A63" s="17" t="s">
        <v>53</v>
      </c>
      <c r="B63" s="17">
        <v>330490</v>
      </c>
      <c r="C63" s="17">
        <v>33</v>
      </c>
      <c r="D63" s="17">
        <v>0</v>
      </c>
      <c r="E63" s="17">
        <v>0</v>
      </c>
      <c r="F63" s="17">
        <v>106931</v>
      </c>
      <c r="G63" s="17">
        <v>8</v>
      </c>
      <c r="H63" s="17">
        <v>0</v>
      </c>
      <c r="I63" s="17">
        <v>0</v>
      </c>
      <c r="J63" s="17">
        <v>223559</v>
      </c>
      <c r="K63" s="17">
        <v>25</v>
      </c>
      <c r="L63" s="21"/>
      <c r="M63" s="22"/>
    </row>
    <row r="64" spans="1:13" x14ac:dyDescent="0.25">
      <c r="A64" s="17" t="s">
        <v>93</v>
      </c>
      <c r="B64" s="17">
        <v>239500</v>
      </c>
      <c r="C64" s="17">
        <v>19</v>
      </c>
      <c r="D64" s="17">
        <v>18100</v>
      </c>
      <c r="E64" s="17">
        <v>2</v>
      </c>
      <c r="F64" s="17">
        <v>135500</v>
      </c>
      <c r="G64" s="17">
        <v>9</v>
      </c>
      <c r="H64" s="17">
        <v>0</v>
      </c>
      <c r="I64" s="17">
        <v>0</v>
      </c>
      <c r="J64" s="17">
        <v>85900</v>
      </c>
      <c r="K64" s="17">
        <v>8</v>
      </c>
      <c r="L64" s="21"/>
      <c r="M64" s="22"/>
    </row>
    <row r="65" spans="1:13" x14ac:dyDescent="0.25">
      <c r="A65" s="17" t="s">
        <v>54</v>
      </c>
      <c r="B65" s="17">
        <v>127275</v>
      </c>
      <c r="C65" s="17">
        <v>12</v>
      </c>
      <c r="D65" s="17">
        <v>0</v>
      </c>
      <c r="E65" s="17">
        <v>0</v>
      </c>
      <c r="F65" s="17">
        <v>104200</v>
      </c>
      <c r="G65" s="17">
        <v>7</v>
      </c>
      <c r="H65" s="17">
        <v>2400</v>
      </c>
      <c r="I65" s="17">
        <v>1</v>
      </c>
      <c r="J65" s="17">
        <v>20675</v>
      </c>
      <c r="K65" s="17">
        <v>4</v>
      </c>
      <c r="L65" s="21"/>
      <c r="M65" s="22"/>
    </row>
    <row r="66" spans="1:13" x14ac:dyDescent="0.25">
      <c r="A66" s="17" t="s">
        <v>56</v>
      </c>
      <c r="B66" s="17">
        <v>70837</v>
      </c>
      <c r="C66" s="17">
        <v>10</v>
      </c>
      <c r="D66" s="17">
        <v>0</v>
      </c>
      <c r="E66" s="17">
        <v>0</v>
      </c>
      <c r="F66" s="17">
        <v>68637</v>
      </c>
      <c r="G66" s="17">
        <v>9</v>
      </c>
      <c r="H66" s="17">
        <v>0</v>
      </c>
      <c r="I66" s="17">
        <v>0</v>
      </c>
      <c r="J66" s="17">
        <v>2200</v>
      </c>
      <c r="K66" s="17">
        <v>1</v>
      </c>
      <c r="L66" s="21"/>
      <c r="M66" s="22"/>
    </row>
    <row r="67" spans="1:13" x14ac:dyDescent="0.25">
      <c r="A67" s="17" t="s">
        <v>57</v>
      </c>
      <c r="B67" s="17">
        <v>157043</v>
      </c>
      <c r="C67" s="17">
        <v>25</v>
      </c>
      <c r="D67" s="17">
        <v>0</v>
      </c>
      <c r="E67" s="17">
        <v>0</v>
      </c>
      <c r="F67" s="17">
        <v>144943</v>
      </c>
      <c r="G67" s="17">
        <v>23</v>
      </c>
      <c r="H67" s="17">
        <v>11000</v>
      </c>
      <c r="I67" s="17">
        <v>1</v>
      </c>
      <c r="J67" s="17">
        <v>1100</v>
      </c>
      <c r="K67" s="17">
        <v>1</v>
      </c>
      <c r="L67" s="21"/>
      <c r="M67" s="22"/>
    </row>
    <row r="68" spans="1:13" x14ac:dyDescent="0.25">
      <c r="A68" s="17" t="s">
        <v>58</v>
      </c>
      <c r="B68" s="17">
        <v>6878</v>
      </c>
      <c r="C68" s="17">
        <v>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6878</v>
      </c>
      <c r="K68" s="17">
        <v>1</v>
      </c>
      <c r="L68" s="21"/>
      <c r="M68" s="22"/>
    </row>
    <row r="69" spans="1:13" x14ac:dyDescent="0.25">
      <c r="A69" s="17" t="s">
        <v>59</v>
      </c>
      <c r="B69" s="17">
        <v>206312</v>
      </c>
      <c r="C69" s="17">
        <v>24</v>
      </c>
      <c r="D69" s="17">
        <v>7000</v>
      </c>
      <c r="E69" s="17">
        <v>1</v>
      </c>
      <c r="F69" s="17">
        <v>38634</v>
      </c>
      <c r="G69" s="17">
        <v>5</v>
      </c>
      <c r="H69" s="17">
        <v>24583</v>
      </c>
      <c r="I69" s="17">
        <v>3</v>
      </c>
      <c r="J69" s="17">
        <v>136095</v>
      </c>
      <c r="K69" s="17">
        <v>15</v>
      </c>
      <c r="L69" s="21"/>
      <c r="M69" s="22"/>
    </row>
    <row r="70" spans="1:13" x14ac:dyDescent="0.25">
      <c r="A70" s="17" t="s">
        <v>90</v>
      </c>
      <c r="B70" s="17">
        <v>3730</v>
      </c>
      <c r="C70" s="17">
        <v>1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3730</v>
      </c>
      <c r="K70" s="17">
        <v>1</v>
      </c>
      <c r="L70" s="21"/>
      <c r="M70" s="22"/>
    </row>
    <row r="71" spans="1:13" x14ac:dyDescent="0.25">
      <c r="A71" s="17" t="s">
        <v>60</v>
      </c>
      <c r="B71" s="17">
        <v>160616</v>
      </c>
      <c r="C71" s="17">
        <v>42</v>
      </c>
      <c r="D71" s="17">
        <v>13860</v>
      </c>
      <c r="E71" s="17">
        <v>5</v>
      </c>
      <c r="F71" s="17">
        <v>144106</v>
      </c>
      <c r="G71" s="17">
        <v>33</v>
      </c>
      <c r="H71" s="17">
        <v>2050</v>
      </c>
      <c r="I71" s="17">
        <v>3</v>
      </c>
      <c r="J71" s="17">
        <v>600</v>
      </c>
      <c r="K71" s="17">
        <v>1</v>
      </c>
      <c r="L71" s="21"/>
      <c r="M71" s="22"/>
    </row>
    <row r="72" spans="1:13" x14ac:dyDescent="0.25">
      <c r="L72" s="21"/>
      <c r="M72" s="22"/>
    </row>
    <row r="73" spans="1:13" x14ac:dyDescent="0.25">
      <c r="A73" s="64" t="s">
        <v>55</v>
      </c>
      <c r="B73" s="34">
        <v>6473689</v>
      </c>
      <c r="C73" s="34">
        <v>542</v>
      </c>
      <c r="D73" s="34">
        <v>1927892</v>
      </c>
      <c r="E73" s="34">
        <v>176</v>
      </c>
      <c r="F73" s="34">
        <v>3402648</v>
      </c>
      <c r="G73" s="34">
        <v>280</v>
      </c>
      <c r="H73" s="34">
        <v>807968</v>
      </c>
      <c r="I73" s="34">
        <v>56</v>
      </c>
      <c r="J73" s="34">
        <v>335181</v>
      </c>
      <c r="K73" s="34">
        <v>30</v>
      </c>
      <c r="L73" s="21"/>
      <c r="M73" s="22"/>
    </row>
    <row r="74" spans="1:13" x14ac:dyDescent="0.25">
      <c r="A74" s="17" t="s">
        <v>61</v>
      </c>
      <c r="B74" s="17">
        <v>384748</v>
      </c>
      <c r="C74" s="17">
        <v>57</v>
      </c>
      <c r="D74" s="17">
        <v>178922</v>
      </c>
      <c r="E74" s="17">
        <v>31</v>
      </c>
      <c r="F74" s="17">
        <v>165660</v>
      </c>
      <c r="G74" s="17">
        <v>22</v>
      </c>
      <c r="H74" s="17">
        <v>28166</v>
      </c>
      <c r="I74" s="17">
        <v>3</v>
      </c>
      <c r="J74" s="17">
        <v>12000</v>
      </c>
      <c r="K74" s="17">
        <v>1</v>
      </c>
      <c r="L74" s="21"/>
      <c r="M74" s="22"/>
    </row>
    <row r="75" spans="1:13" x14ac:dyDescent="0.25">
      <c r="A75" s="17" t="s">
        <v>62</v>
      </c>
      <c r="B75" s="17">
        <v>2308320</v>
      </c>
      <c r="C75" s="17">
        <v>200</v>
      </c>
      <c r="D75" s="17">
        <v>405701</v>
      </c>
      <c r="E75" s="17">
        <v>45</v>
      </c>
      <c r="F75" s="17">
        <v>1655448</v>
      </c>
      <c r="G75" s="17">
        <v>132</v>
      </c>
      <c r="H75" s="17">
        <v>206419</v>
      </c>
      <c r="I75" s="17">
        <v>16</v>
      </c>
      <c r="J75" s="17">
        <v>40752</v>
      </c>
      <c r="K75" s="17">
        <v>7</v>
      </c>
      <c r="L75" s="21"/>
      <c r="M75" s="22"/>
    </row>
    <row r="76" spans="1:13" x14ac:dyDescent="0.25">
      <c r="A76" s="17" t="s">
        <v>63</v>
      </c>
      <c r="B76" s="17">
        <v>220914</v>
      </c>
      <c r="C76" s="17">
        <v>29</v>
      </c>
      <c r="D76" s="17">
        <v>0</v>
      </c>
      <c r="E76" s="17">
        <v>0</v>
      </c>
      <c r="F76" s="17">
        <v>143400</v>
      </c>
      <c r="G76" s="17">
        <v>21</v>
      </c>
      <c r="H76" s="17">
        <v>33514</v>
      </c>
      <c r="I76" s="17">
        <v>7</v>
      </c>
      <c r="J76" s="17">
        <v>44000</v>
      </c>
      <c r="K76" s="17">
        <v>1</v>
      </c>
      <c r="L76" s="21"/>
      <c r="M76" s="22"/>
    </row>
    <row r="77" spans="1:13" x14ac:dyDescent="0.25">
      <c r="A77" s="17" t="s">
        <v>64</v>
      </c>
      <c r="B77" s="17">
        <v>6921</v>
      </c>
      <c r="C77" s="17">
        <v>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6921</v>
      </c>
      <c r="K77" s="17">
        <v>1</v>
      </c>
      <c r="L77" s="21"/>
      <c r="M77" s="22"/>
    </row>
    <row r="78" spans="1:13" x14ac:dyDescent="0.25">
      <c r="A78" s="17" t="s">
        <v>65</v>
      </c>
      <c r="B78" s="17">
        <v>4000</v>
      </c>
      <c r="C78" s="17">
        <v>1</v>
      </c>
      <c r="D78" s="17">
        <v>0</v>
      </c>
      <c r="E78" s="17">
        <v>0</v>
      </c>
      <c r="F78" s="17">
        <v>4000</v>
      </c>
      <c r="G78" s="17">
        <v>1</v>
      </c>
      <c r="H78" s="17">
        <v>0</v>
      </c>
      <c r="I78" s="17">
        <v>0</v>
      </c>
      <c r="J78" s="17">
        <v>0</v>
      </c>
      <c r="K78" s="17">
        <v>0</v>
      </c>
      <c r="L78" s="21"/>
      <c r="M78" s="22"/>
    </row>
    <row r="79" spans="1:13" x14ac:dyDescent="0.25">
      <c r="A79" s="17" t="s">
        <v>66</v>
      </c>
      <c r="B79" s="17">
        <v>25700</v>
      </c>
      <c r="C79" s="17">
        <v>5</v>
      </c>
      <c r="D79" s="17">
        <v>0</v>
      </c>
      <c r="E79" s="17">
        <v>0</v>
      </c>
      <c r="F79" s="17">
        <v>23700</v>
      </c>
      <c r="G79" s="17">
        <v>4</v>
      </c>
      <c r="H79" s="17">
        <v>2000</v>
      </c>
      <c r="I79" s="17">
        <v>1</v>
      </c>
      <c r="J79" s="17">
        <v>0</v>
      </c>
      <c r="K79" s="17">
        <v>0</v>
      </c>
      <c r="L79" s="21"/>
      <c r="M79" s="22"/>
    </row>
    <row r="80" spans="1:13" x14ac:dyDescent="0.25">
      <c r="A80" s="17" t="s">
        <v>67</v>
      </c>
      <c r="B80" s="17">
        <v>59521</v>
      </c>
      <c r="C80" s="17">
        <v>8</v>
      </c>
      <c r="D80" s="17">
        <v>5400</v>
      </c>
      <c r="E80" s="17">
        <v>2</v>
      </c>
      <c r="F80" s="17">
        <v>17000</v>
      </c>
      <c r="G80" s="17">
        <v>2</v>
      </c>
      <c r="H80" s="17">
        <v>37121</v>
      </c>
      <c r="I80" s="17">
        <v>4</v>
      </c>
      <c r="J80" s="17">
        <v>0</v>
      </c>
      <c r="K80" s="17">
        <v>0</v>
      </c>
      <c r="L80" s="21"/>
      <c r="M80" s="22"/>
    </row>
    <row r="81" spans="1:13" x14ac:dyDescent="0.25">
      <c r="A81" s="17" t="s">
        <v>68</v>
      </c>
      <c r="B81" s="17">
        <v>2775489</v>
      </c>
      <c r="C81" s="17">
        <v>163</v>
      </c>
      <c r="D81" s="17">
        <v>1152159</v>
      </c>
      <c r="E81" s="17">
        <v>70</v>
      </c>
      <c r="F81" s="17">
        <v>1068340</v>
      </c>
      <c r="G81" s="17">
        <v>64</v>
      </c>
      <c r="H81" s="17">
        <v>423178</v>
      </c>
      <c r="I81" s="17">
        <v>14</v>
      </c>
      <c r="J81" s="17">
        <v>131812</v>
      </c>
      <c r="K81" s="17">
        <v>15</v>
      </c>
      <c r="L81" s="21"/>
      <c r="M81" s="22"/>
    </row>
    <row r="82" spans="1:13" x14ac:dyDescent="0.25">
      <c r="A82" s="17" t="s">
        <v>69</v>
      </c>
      <c r="B82" s="17">
        <v>688076</v>
      </c>
      <c r="C82" s="17">
        <v>78</v>
      </c>
      <c r="D82" s="17">
        <v>185710</v>
      </c>
      <c r="E82" s="17">
        <v>28</v>
      </c>
      <c r="F82" s="17">
        <v>325100</v>
      </c>
      <c r="G82" s="17">
        <v>34</v>
      </c>
      <c r="H82" s="17">
        <v>77570</v>
      </c>
      <c r="I82" s="17">
        <v>11</v>
      </c>
      <c r="J82" s="17">
        <v>99696</v>
      </c>
      <c r="K82" s="17">
        <v>5</v>
      </c>
      <c r="L82" s="21"/>
      <c r="M82" s="22"/>
    </row>
    <row r="83" spans="1:13" x14ac:dyDescent="0.25">
      <c r="L83" s="21"/>
      <c r="M83" s="22"/>
    </row>
    <row r="84" spans="1:13" x14ac:dyDescent="0.25">
      <c r="A84" s="64" t="s">
        <v>70</v>
      </c>
      <c r="B84" s="34">
        <v>18833574</v>
      </c>
      <c r="C84" s="34">
        <v>1498</v>
      </c>
      <c r="D84" s="34">
        <v>3308666</v>
      </c>
      <c r="E84" s="34">
        <v>317</v>
      </c>
      <c r="F84" s="34">
        <v>9861732</v>
      </c>
      <c r="G84" s="34">
        <v>609</v>
      </c>
      <c r="H84" s="34">
        <v>1441118</v>
      </c>
      <c r="I84" s="34">
        <v>104</v>
      </c>
      <c r="J84" s="34">
        <v>4222058</v>
      </c>
      <c r="K84" s="34">
        <v>468</v>
      </c>
      <c r="L84" s="21"/>
      <c r="M84" s="22"/>
    </row>
    <row r="85" spans="1:13" x14ac:dyDescent="0.25">
      <c r="A85" s="17" t="s">
        <v>71</v>
      </c>
      <c r="B85" s="17">
        <v>1231047</v>
      </c>
      <c r="C85" s="17">
        <v>157</v>
      </c>
      <c r="D85" s="17">
        <v>431410</v>
      </c>
      <c r="E85" s="17">
        <v>78</v>
      </c>
      <c r="F85" s="17">
        <v>674400</v>
      </c>
      <c r="G85" s="17">
        <v>63</v>
      </c>
      <c r="H85" s="17">
        <v>108301</v>
      </c>
      <c r="I85" s="17">
        <v>14</v>
      </c>
      <c r="J85" s="17">
        <v>16936</v>
      </c>
      <c r="K85" s="17">
        <v>2</v>
      </c>
      <c r="L85" s="21"/>
      <c r="M85" s="22"/>
    </row>
    <row r="86" spans="1:13" x14ac:dyDescent="0.25">
      <c r="A86" s="17" t="s">
        <v>72</v>
      </c>
      <c r="B86" s="17">
        <v>8282481</v>
      </c>
      <c r="C86" s="17">
        <v>516</v>
      </c>
      <c r="D86" s="17">
        <v>2275757</v>
      </c>
      <c r="E86" s="17">
        <v>175</v>
      </c>
      <c r="F86" s="17">
        <v>4721935</v>
      </c>
      <c r="G86" s="17">
        <v>260</v>
      </c>
      <c r="H86" s="17">
        <v>623338</v>
      </c>
      <c r="I86" s="17">
        <v>39</v>
      </c>
      <c r="J86" s="17">
        <v>661451</v>
      </c>
      <c r="K86" s="17">
        <v>42</v>
      </c>
      <c r="L86" s="21"/>
      <c r="M86" s="22"/>
    </row>
    <row r="87" spans="1:13" x14ac:dyDescent="0.25">
      <c r="A87" s="17" t="s">
        <v>73</v>
      </c>
      <c r="B87" s="17">
        <v>49275</v>
      </c>
      <c r="C87" s="17">
        <v>7</v>
      </c>
      <c r="D87" s="17">
        <v>0</v>
      </c>
      <c r="E87" s="17">
        <v>0</v>
      </c>
      <c r="F87" s="17">
        <v>28750</v>
      </c>
      <c r="G87" s="17">
        <v>4</v>
      </c>
      <c r="H87" s="17">
        <v>0</v>
      </c>
      <c r="I87" s="17">
        <v>0</v>
      </c>
      <c r="J87" s="17">
        <v>20525</v>
      </c>
      <c r="K87" s="17">
        <v>3</v>
      </c>
      <c r="L87" s="21"/>
      <c r="M87" s="22"/>
    </row>
    <row r="88" spans="1:13" x14ac:dyDescent="0.25">
      <c r="A88" s="17" t="s">
        <v>74</v>
      </c>
      <c r="B88" s="17">
        <v>61700</v>
      </c>
      <c r="C88" s="17">
        <v>12</v>
      </c>
      <c r="D88" s="17">
        <v>0</v>
      </c>
      <c r="E88" s="17">
        <v>0</v>
      </c>
      <c r="F88" s="17">
        <v>17500</v>
      </c>
      <c r="G88" s="17">
        <v>2</v>
      </c>
      <c r="H88" s="17">
        <v>16400</v>
      </c>
      <c r="I88" s="17">
        <v>3</v>
      </c>
      <c r="J88" s="17">
        <v>27800</v>
      </c>
      <c r="K88" s="17">
        <v>7</v>
      </c>
      <c r="L88" s="21"/>
      <c r="M88" s="22"/>
    </row>
    <row r="89" spans="1:13" x14ac:dyDescent="0.25">
      <c r="A89" s="17" t="s">
        <v>75</v>
      </c>
      <c r="B89" s="17">
        <v>3981</v>
      </c>
      <c r="C89" s="17">
        <v>6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3981</v>
      </c>
      <c r="K89" s="17">
        <v>6</v>
      </c>
      <c r="L89" s="21"/>
      <c r="M89" s="22"/>
    </row>
    <row r="90" spans="1:13" x14ac:dyDescent="0.25">
      <c r="A90" s="17" t="s">
        <v>76</v>
      </c>
      <c r="B90" s="17">
        <v>547209</v>
      </c>
      <c r="C90" s="17">
        <v>57</v>
      </c>
      <c r="D90" s="17">
        <v>13450</v>
      </c>
      <c r="E90" s="17">
        <v>3</v>
      </c>
      <c r="F90" s="17">
        <v>416900</v>
      </c>
      <c r="G90" s="17">
        <v>32</v>
      </c>
      <c r="H90" s="17">
        <v>66470</v>
      </c>
      <c r="I90" s="17">
        <v>6</v>
      </c>
      <c r="J90" s="17">
        <v>50389</v>
      </c>
      <c r="K90" s="17">
        <v>16</v>
      </c>
      <c r="L90" s="21"/>
      <c r="M90" s="22"/>
    </row>
    <row r="91" spans="1:13" x14ac:dyDescent="0.25">
      <c r="A91" s="17" t="s">
        <v>77</v>
      </c>
      <c r="B91" s="17">
        <v>1084215</v>
      </c>
      <c r="C91" s="17">
        <v>100</v>
      </c>
      <c r="D91" s="17">
        <v>25200</v>
      </c>
      <c r="E91" s="17">
        <v>3</v>
      </c>
      <c r="F91" s="17">
        <v>239139</v>
      </c>
      <c r="G91" s="17">
        <v>22</v>
      </c>
      <c r="H91" s="17">
        <v>16909</v>
      </c>
      <c r="I91" s="17">
        <v>5</v>
      </c>
      <c r="J91" s="17">
        <v>802967</v>
      </c>
      <c r="K91" s="17">
        <v>70</v>
      </c>
      <c r="L91" s="21"/>
      <c r="M91" s="22"/>
    </row>
    <row r="92" spans="1:13" x14ac:dyDescent="0.25">
      <c r="A92" s="17" t="s">
        <v>78</v>
      </c>
      <c r="B92" s="17">
        <v>367028</v>
      </c>
      <c r="C92" s="17">
        <v>31</v>
      </c>
      <c r="D92" s="17">
        <v>5217</v>
      </c>
      <c r="E92" s="17">
        <v>1</v>
      </c>
      <c r="F92" s="17">
        <v>226083</v>
      </c>
      <c r="G92" s="17">
        <v>17</v>
      </c>
      <c r="H92" s="17">
        <v>64000</v>
      </c>
      <c r="I92" s="17">
        <v>1</v>
      </c>
      <c r="J92" s="17">
        <v>71728</v>
      </c>
      <c r="K92" s="17">
        <v>12</v>
      </c>
      <c r="L92" s="21"/>
      <c r="M92" s="22"/>
    </row>
    <row r="93" spans="1:13" x14ac:dyDescent="0.25">
      <c r="A93" s="17" t="s">
        <v>79</v>
      </c>
      <c r="B93" s="17">
        <v>2747226</v>
      </c>
      <c r="C93" s="17">
        <v>157</v>
      </c>
      <c r="D93" s="17">
        <v>178582</v>
      </c>
      <c r="E93" s="17">
        <v>16</v>
      </c>
      <c r="F93" s="17">
        <v>2154872</v>
      </c>
      <c r="G93" s="17">
        <v>117</v>
      </c>
      <c r="H93" s="17">
        <v>253772</v>
      </c>
      <c r="I93" s="17">
        <v>12</v>
      </c>
      <c r="J93" s="17">
        <v>160000</v>
      </c>
      <c r="K93" s="17">
        <v>12</v>
      </c>
      <c r="L93" s="21"/>
      <c r="M93" s="22"/>
    </row>
    <row r="94" spans="1:13" x14ac:dyDescent="0.25">
      <c r="A94" s="17" t="s">
        <v>80</v>
      </c>
      <c r="B94" s="17">
        <v>1986412</v>
      </c>
      <c r="C94" s="17">
        <v>145</v>
      </c>
      <c r="D94" s="17">
        <v>379050</v>
      </c>
      <c r="E94" s="17">
        <v>41</v>
      </c>
      <c r="F94" s="17">
        <v>1092500</v>
      </c>
      <c r="G94" s="17">
        <v>70</v>
      </c>
      <c r="H94" s="17">
        <v>226878</v>
      </c>
      <c r="I94" s="17">
        <v>17</v>
      </c>
      <c r="J94" s="17">
        <v>287984</v>
      </c>
      <c r="K94" s="17">
        <v>17</v>
      </c>
      <c r="L94" s="21"/>
      <c r="M94" s="22"/>
    </row>
    <row r="95" spans="1:13" x14ac:dyDescent="0.25">
      <c r="A95" s="17" t="s">
        <v>81</v>
      </c>
      <c r="B95" s="17">
        <v>1057748</v>
      </c>
      <c r="C95" s="17">
        <v>157</v>
      </c>
      <c r="D95" s="17">
        <v>0</v>
      </c>
      <c r="E95" s="17">
        <v>0</v>
      </c>
      <c r="F95" s="17">
        <v>21600</v>
      </c>
      <c r="G95" s="17">
        <v>2</v>
      </c>
      <c r="H95" s="17">
        <v>13750</v>
      </c>
      <c r="I95" s="17">
        <v>2</v>
      </c>
      <c r="J95" s="17">
        <v>1022398</v>
      </c>
      <c r="K95" s="17">
        <v>153</v>
      </c>
      <c r="L95" s="21"/>
      <c r="M95" s="22"/>
    </row>
    <row r="96" spans="1:13" x14ac:dyDescent="0.25">
      <c r="A96" s="17" t="s">
        <v>82</v>
      </c>
      <c r="B96" s="17">
        <v>243144</v>
      </c>
      <c r="C96" s="17">
        <v>13</v>
      </c>
      <c r="D96" s="17">
        <v>0</v>
      </c>
      <c r="E96" s="17">
        <v>0</v>
      </c>
      <c r="F96" s="17">
        <v>40619</v>
      </c>
      <c r="G96" s="17">
        <v>4</v>
      </c>
      <c r="H96" s="17">
        <v>8000</v>
      </c>
      <c r="I96" s="17">
        <v>1</v>
      </c>
      <c r="J96" s="17">
        <v>194525</v>
      </c>
      <c r="K96" s="17">
        <v>8</v>
      </c>
      <c r="L96" s="21"/>
      <c r="M96" s="22"/>
    </row>
    <row r="97" spans="1:16" x14ac:dyDescent="0.25">
      <c r="A97" s="17" t="s">
        <v>83</v>
      </c>
      <c r="B97" s="17">
        <v>918401</v>
      </c>
      <c r="C97" s="17">
        <v>124</v>
      </c>
      <c r="D97" s="17">
        <v>0</v>
      </c>
      <c r="E97" s="17">
        <v>0</v>
      </c>
      <c r="F97" s="17">
        <v>227434</v>
      </c>
      <c r="G97" s="17">
        <v>16</v>
      </c>
      <c r="H97" s="17">
        <v>43300</v>
      </c>
      <c r="I97" s="17">
        <v>4</v>
      </c>
      <c r="J97" s="17">
        <v>647667</v>
      </c>
      <c r="K97" s="17">
        <v>104</v>
      </c>
      <c r="L97" s="21"/>
      <c r="M97" s="22"/>
    </row>
    <row r="98" spans="1:16" x14ac:dyDescent="0.25">
      <c r="A98" s="17" t="s">
        <v>84</v>
      </c>
      <c r="B98" s="17">
        <v>253707</v>
      </c>
      <c r="C98" s="17">
        <v>16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253707</v>
      </c>
      <c r="K98" s="17">
        <v>16</v>
      </c>
      <c r="L98" s="21"/>
      <c r="M98" s="22"/>
    </row>
    <row r="99" spans="1:16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21"/>
      <c r="M99" s="22"/>
    </row>
    <row r="100" spans="1:16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1"/>
      <c r="M100" s="22"/>
      <c r="N100" s="22"/>
      <c r="O100" s="22"/>
      <c r="P100" s="22"/>
    </row>
    <row r="101" spans="1:16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21"/>
      <c r="M101" s="22"/>
      <c r="N101" s="22"/>
      <c r="O101" s="22"/>
      <c r="P101" s="22"/>
    </row>
    <row r="102" spans="1:16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21"/>
      <c r="M102" s="22"/>
      <c r="N102" s="22"/>
      <c r="O102" s="22"/>
      <c r="P102" s="22"/>
    </row>
    <row r="103" spans="1:16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21"/>
      <c r="M103" s="22"/>
      <c r="N103" s="22"/>
      <c r="O103" s="22"/>
      <c r="P103" s="22"/>
    </row>
    <row r="104" spans="1:16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21"/>
      <c r="M104" s="22"/>
      <c r="N104" s="22"/>
      <c r="O104" s="22"/>
      <c r="P104" s="22"/>
    </row>
    <row r="105" spans="1:16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21"/>
      <c r="M105" s="22"/>
      <c r="N105" s="22"/>
      <c r="O105" s="22"/>
      <c r="P105" s="22"/>
    </row>
    <row r="106" spans="1:16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21"/>
      <c r="M106" s="22"/>
      <c r="N106" s="22"/>
      <c r="O106" s="22"/>
      <c r="P106" s="22"/>
    </row>
    <row r="107" spans="1:16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21"/>
      <c r="M107" s="22"/>
      <c r="N107" s="22"/>
      <c r="O107" s="22"/>
      <c r="P107" s="22"/>
    </row>
    <row r="108" spans="1:16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21"/>
      <c r="M108" s="22"/>
      <c r="N108" s="22"/>
      <c r="O108" s="22"/>
      <c r="P108" s="22"/>
    </row>
    <row r="109" spans="1:16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21"/>
      <c r="M109" s="22"/>
      <c r="N109" s="22"/>
      <c r="O109" s="22"/>
      <c r="P109" s="22"/>
    </row>
    <row r="110" spans="1:16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21"/>
    </row>
    <row r="111" spans="1:16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21"/>
    </row>
    <row r="112" spans="1:16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21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37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5" width="11.140625" style="17" bestFit="1" customWidth="1"/>
    <col min="16" max="21" width="9.140625" style="17"/>
    <col min="22" max="22" width="13.42578125" style="17" bestFit="1" customWidth="1"/>
    <col min="23" max="16384" width="9.140625" style="17"/>
  </cols>
  <sheetData>
    <row r="1" spans="1:16" x14ac:dyDescent="0.25">
      <c r="A1" s="26" t="s">
        <v>0</v>
      </c>
      <c r="B1" s="105" t="s">
        <v>100</v>
      </c>
      <c r="C1" s="105"/>
      <c r="D1" s="105"/>
      <c r="E1" s="105"/>
      <c r="F1" s="105"/>
      <c r="G1" s="105"/>
      <c r="H1" s="105"/>
      <c r="I1" s="105"/>
      <c r="J1" s="105"/>
      <c r="K1" s="105"/>
      <c r="L1" s="69"/>
      <c r="M1" s="69"/>
      <c r="N1" s="69"/>
      <c r="O1" s="69"/>
      <c r="P1" s="69"/>
    </row>
    <row r="2" spans="1:16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69"/>
      <c r="M2" s="69"/>
      <c r="N2" s="69"/>
      <c r="O2" s="69"/>
      <c r="P2" s="69"/>
    </row>
    <row r="3" spans="1:16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69"/>
      <c r="M3" s="69"/>
      <c r="N3" s="69"/>
      <c r="O3" s="69"/>
      <c r="P3" s="69"/>
    </row>
    <row r="4" spans="1:16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9"/>
      <c r="M4" s="69"/>
      <c r="N4" s="69"/>
      <c r="O4" s="69"/>
      <c r="P4" s="69"/>
    </row>
    <row r="5" spans="1:16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6" x14ac:dyDescent="0.25">
      <c r="A6" s="2" t="s">
        <v>9</v>
      </c>
      <c r="B6" s="6">
        <v>225398009</v>
      </c>
      <c r="C6" s="6">
        <v>14346</v>
      </c>
      <c r="D6" s="6">
        <v>127942305</v>
      </c>
      <c r="E6" s="6">
        <v>9175</v>
      </c>
      <c r="F6" s="6">
        <v>62901093</v>
      </c>
      <c r="G6" s="6">
        <v>3582</v>
      </c>
      <c r="H6" s="6">
        <v>28529479</v>
      </c>
      <c r="I6" s="6">
        <v>963</v>
      </c>
      <c r="J6" s="6">
        <v>6025132</v>
      </c>
      <c r="K6" s="6">
        <v>626</v>
      </c>
      <c r="L6" s="70"/>
      <c r="M6" s="75">
        <f>+B6/C6*1000</f>
        <v>15711557.85584832</v>
      </c>
      <c r="N6" s="76" t="s">
        <v>9</v>
      </c>
      <c r="O6" s="70"/>
      <c r="P6" s="70"/>
    </row>
    <row r="7" spans="1:16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1"/>
      <c r="M7" s="75">
        <f>B8/C8*1000</f>
        <v>17375667.951378591</v>
      </c>
      <c r="N7" s="76" t="s">
        <v>10</v>
      </c>
      <c r="O7" s="71"/>
      <c r="P7" s="71"/>
    </row>
    <row r="8" spans="1:16" x14ac:dyDescent="0.25">
      <c r="A8" s="2" t="s">
        <v>10</v>
      </c>
      <c r="B8" s="6">
        <v>175824384</v>
      </c>
      <c r="C8" s="6">
        <v>10119</v>
      </c>
      <c r="D8" s="6">
        <v>113683412</v>
      </c>
      <c r="E8" s="6">
        <v>7751</v>
      </c>
      <c r="F8" s="6">
        <v>39058226</v>
      </c>
      <c r="G8" s="6">
        <v>1642</v>
      </c>
      <c r="H8" s="6">
        <v>21925298</v>
      </c>
      <c r="I8" s="6">
        <v>648</v>
      </c>
      <c r="J8" s="6">
        <v>1157448</v>
      </c>
      <c r="K8" s="6">
        <v>78</v>
      </c>
      <c r="L8" s="71"/>
      <c r="M8" s="75">
        <f>(B18+B25+B37+B49+B58+B73+B84)/(C18+C25+C37+C49+C58+C73+C84)*1000</f>
        <v>11727850.721551927</v>
      </c>
      <c r="N8" s="76" t="s">
        <v>107</v>
      </c>
      <c r="O8" s="71"/>
      <c r="P8" s="71"/>
    </row>
    <row r="9" spans="1:16" x14ac:dyDescent="0.25">
      <c r="A9" s="17" t="s">
        <v>11</v>
      </c>
      <c r="B9" s="17">
        <v>106430427</v>
      </c>
      <c r="C9" s="17">
        <v>6257</v>
      </c>
      <c r="D9" s="17">
        <v>74572338</v>
      </c>
      <c r="E9" s="17">
        <v>5155</v>
      </c>
      <c r="F9" s="17">
        <v>18072459</v>
      </c>
      <c r="G9" s="17">
        <v>765</v>
      </c>
      <c r="H9" s="17">
        <v>13275763</v>
      </c>
      <c r="I9" s="17">
        <v>313</v>
      </c>
      <c r="J9" s="17">
        <v>509867</v>
      </c>
      <c r="K9" s="17">
        <v>24</v>
      </c>
      <c r="L9" s="70"/>
      <c r="M9" s="75">
        <f>B73/C73*1000</f>
        <v>11279768.856447689</v>
      </c>
      <c r="N9" s="76" t="s">
        <v>55</v>
      </c>
      <c r="O9" s="70"/>
      <c r="P9" s="70"/>
    </row>
    <row r="10" spans="1:16" x14ac:dyDescent="0.25">
      <c r="A10" s="17" t="s">
        <v>12</v>
      </c>
      <c r="B10" s="17">
        <v>25672761</v>
      </c>
      <c r="C10" s="17">
        <v>1385</v>
      </c>
      <c r="D10" s="17">
        <v>16164168</v>
      </c>
      <c r="E10" s="17">
        <v>1050</v>
      </c>
      <c r="F10" s="17">
        <v>5544300</v>
      </c>
      <c r="G10" s="17">
        <v>222</v>
      </c>
      <c r="H10" s="17">
        <v>3826393</v>
      </c>
      <c r="I10" s="17">
        <v>111</v>
      </c>
      <c r="J10" s="17">
        <v>137900</v>
      </c>
      <c r="K10" s="17">
        <v>2</v>
      </c>
      <c r="L10" s="72"/>
    </row>
    <row r="11" spans="1:16" x14ac:dyDescent="0.25">
      <c r="A11" s="17" t="s">
        <v>13</v>
      </c>
      <c r="B11" s="17">
        <v>2876258</v>
      </c>
      <c r="C11" s="17">
        <v>139</v>
      </c>
      <c r="D11" s="17">
        <v>1656033</v>
      </c>
      <c r="E11" s="17">
        <v>101</v>
      </c>
      <c r="F11" s="17">
        <v>1124725</v>
      </c>
      <c r="G11" s="17">
        <v>32</v>
      </c>
      <c r="H11" s="17">
        <v>95500</v>
      </c>
      <c r="I11" s="17">
        <v>6</v>
      </c>
      <c r="J11" s="17">
        <v>0</v>
      </c>
      <c r="K11" s="17">
        <v>0</v>
      </c>
      <c r="L11" s="72"/>
    </row>
    <row r="12" spans="1:16" x14ac:dyDescent="0.25">
      <c r="A12" s="17" t="s">
        <v>14</v>
      </c>
      <c r="B12" s="17">
        <v>10108790</v>
      </c>
      <c r="C12" s="17">
        <v>443</v>
      </c>
      <c r="D12" s="17">
        <v>4439952</v>
      </c>
      <c r="E12" s="17">
        <v>235</v>
      </c>
      <c r="F12" s="17">
        <v>4891869</v>
      </c>
      <c r="G12" s="17">
        <v>181</v>
      </c>
      <c r="H12" s="17">
        <v>775769</v>
      </c>
      <c r="I12" s="17">
        <v>26</v>
      </c>
      <c r="J12" s="17">
        <v>1200</v>
      </c>
      <c r="K12" s="17">
        <v>1</v>
      </c>
      <c r="L12" s="72"/>
    </row>
    <row r="13" spans="1:16" x14ac:dyDescent="0.25">
      <c r="A13" s="17" t="s">
        <v>15</v>
      </c>
      <c r="B13" s="17">
        <v>22533760</v>
      </c>
      <c r="C13" s="17">
        <v>1399</v>
      </c>
      <c r="D13" s="17">
        <v>13634005</v>
      </c>
      <c r="E13" s="17">
        <v>985</v>
      </c>
      <c r="F13" s="17">
        <v>5270870</v>
      </c>
      <c r="G13" s="17">
        <v>244</v>
      </c>
      <c r="H13" s="17">
        <v>3586395</v>
      </c>
      <c r="I13" s="17">
        <v>167</v>
      </c>
      <c r="J13" s="17">
        <v>42490</v>
      </c>
      <c r="K13" s="17">
        <v>3</v>
      </c>
      <c r="L13" s="72"/>
    </row>
    <row r="14" spans="1:16" x14ac:dyDescent="0.25">
      <c r="A14" s="17" t="s">
        <v>16</v>
      </c>
      <c r="B14" s="17">
        <v>2241668</v>
      </c>
      <c r="C14" s="17">
        <v>126</v>
      </c>
      <c r="D14" s="17">
        <v>984850</v>
      </c>
      <c r="E14" s="17">
        <v>69</v>
      </c>
      <c r="F14" s="17">
        <v>1122842</v>
      </c>
      <c r="G14" s="17">
        <v>48</v>
      </c>
      <c r="H14" s="17">
        <v>0</v>
      </c>
      <c r="I14" s="17">
        <v>0</v>
      </c>
      <c r="J14" s="17">
        <v>133976</v>
      </c>
      <c r="K14" s="17">
        <v>9</v>
      </c>
      <c r="L14" s="72"/>
    </row>
    <row r="15" spans="1:16" x14ac:dyDescent="0.25">
      <c r="A15" s="17" t="s">
        <v>17</v>
      </c>
      <c r="B15" s="17">
        <v>5843955</v>
      </c>
      <c r="C15" s="17">
        <v>341</v>
      </c>
      <c r="D15" s="17">
        <v>2232066</v>
      </c>
      <c r="E15" s="17">
        <v>156</v>
      </c>
      <c r="F15" s="17">
        <v>3031161</v>
      </c>
      <c r="G15" s="17">
        <v>150</v>
      </c>
      <c r="H15" s="17">
        <v>365478</v>
      </c>
      <c r="I15" s="17">
        <v>25</v>
      </c>
      <c r="J15" s="17">
        <v>215250</v>
      </c>
      <c r="K15" s="17">
        <v>10</v>
      </c>
      <c r="L15" s="72"/>
    </row>
    <row r="16" spans="1:16" x14ac:dyDescent="0.25">
      <c r="A16" s="17" t="s">
        <v>18</v>
      </c>
      <c r="B16" s="17">
        <v>116765</v>
      </c>
      <c r="C16" s="17">
        <v>29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116765</v>
      </c>
      <c r="K16" s="17">
        <v>29</v>
      </c>
      <c r="L16" s="72"/>
    </row>
    <row r="17" spans="1:12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2"/>
    </row>
    <row r="18" spans="1:12" x14ac:dyDescent="0.25">
      <c r="A18" s="2" t="s">
        <v>19</v>
      </c>
      <c r="B18" s="6">
        <v>9712164</v>
      </c>
      <c r="C18" s="6">
        <v>763</v>
      </c>
      <c r="D18" s="6">
        <v>3052655</v>
      </c>
      <c r="E18" s="6">
        <v>337</v>
      </c>
      <c r="F18" s="6">
        <v>5173891</v>
      </c>
      <c r="G18" s="6">
        <v>375</v>
      </c>
      <c r="H18" s="6">
        <v>1378295</v>
      </c>
      <c r="I18" s="6">
        <v>40</v>
      </c>
      <c r="J18" s="6">
        <v>107323</v>
      </c>
      <c r="K18" s="6">
        <v>11</v>
      </c>
      <c r="L18" s="72"/>
    </row>
    <row r="19" spans="1:12" x14ac:dyDescent="0.25">
      <c r="A19" s="17" t="s">
        <v>20</v>
      </c>
      <c r="B19" s="17">
        <v>5745156</v>
      </c>
      <c r="C19" s="17">
        <v>498</v>
      </c>
      <c r="D19" s="17">
        <v>2588273</v>
      </c>
      <c r="E19" s="17">
        <v>284</v>
      </c>
      <c r="F19" s="17">
        <v>2681033</v>
      </c>
      <c r="G19" s="17">
        <v>181</v>
      </c>
      <c r="H19" s="17">
        <v>401427</v>
      </c>
      <c r="I19" s="17">
        <v>26</v>
      </c>
      <c r="J19" s="17">
        <v>74423</v>
      </c>
      <c r="K19" s="17">
        <v>7</v>
      </c>
      <c r="L19" s="72"/>
    </row>
    <row r="20" spans="1:12" x14ac:dyDescent="0.25">
      <c r="A20" s="17" t="s">
        <v>21</v>
      </c>
      <c r="B20" s="17">
        <v>1563318</v>
      </c>
      <c r="C20" s="17">
        <v>123</v>
      </c>
      <c r="D20" s="17">
        <v>286670</v>
      </c>
      <c r="E20" s="17">
        <v>31</v>
      </c>
      <c r="F20" s="17">
        <v>1182848</v>
      </c>
      <c r="G20" s="17">
        <v>84</v>
      </c>
      <c r="H20" s="17">
        <v>93800</v>
      </c>
      <c r="I20" s="17">
        <v>8</v>
      </c>
      <c r="J20" s="17">
        <v>0</v>
      </c>
      <c r="K20" s="17">
        <v>0</v>
      </c>
      <c r="L20" s="73"/>
    </row>
    <row r="21" spans="1:12" x14ac:dyDescent="0.25">
      <c r="A21" s="17" t="s">
        <v>22</v>
      </c>
      <c r="B21" s="17">
        <v>1192108</v>
      </c>
      <c r="C21" s="17">
        <v>52</v>
      </c>
      <c r="D21" s="17">
        <v>94700</v>
      </c>
      <c r="E21" s="17">
        <v>11</v>
      </c>
      <c r="F21" s="17">
        <v>409975</v>
      </c>
      <c r="G21" s="17">
        <v>37</v>
      </c>
      <c r="H21" s="17">
        <v>687433</v>
      </c>
      <c r="I21" s="17">
        <v>4</v>
      </c>
      <c r="J21" s="17">
        <v>0</v>
      </c>
      <c r="K21" s="17">
        <v>0</v>
      </c>
      <c r="L21" s="72"/>
    </row>
    <row r="22" spans="1:12" x14ac:dyDescent="0.25">
      <c r="A22" s="17" t="s">
        <v>23</v>
      </c>
      <c r="B22" s="17">
        <v>437900</v>
      </c>
      <c r="C22" s="17">
        <v>42</v>
      </c>
      <c r="D22" s="17">
        <v>32500</v>
      </c>
      <c r="E22" s="17">
        <v>5</v>
      </c>
      <c r="F22" s="17">
        <v>398400</v>
      </c>
      <c r="G22" s="17">
        <v>36</v>
      </c>
      <c r="H22" s="17">
        <v>7000</v>
      </c>
      <c r="I22" s="17">
        <v>1</v>
      </c>
      <c r="J22" s="17">
        <v>0</v>
      </c>
      <c r="K22" s="17">
        <v>0</v>
      </c>
      <c r="L22" s="72"/>
    </row>
    <row r="23" spans="1:12" x14ac:dyDescent="0.25">
      <c r="A23" s="17" t="s">
        <v>24</v>
      </c>
      <c r="B23" s="17">
        <v>773682</v>
      </c>
      <c r="C23" s="17">
        <v>48</v>
      </c>
      <c r="D23" s="17">
        <v>50512</v>
      </c>
      <c r="E23" s="17">
        <v>6</v>
      </c>
      <c r="F23" s="17">
        <v>501635</v>
      </c>
      <c r="G23" s="17">
        <v>37</v>
      </c>
      <c r="H23" s="17">
        <v>188635</v>
      </c>
      <c r="I23" s="17">
        <v>1</v>
      </c>
      <c r="J23" s="17">
        <v>32900</v>
      </c>
      <c r="K23" s="17">
        <v>4</v>
      </c>
      <c r="L23" s="72"/>
    </row>
    <row r="24" spans="1:12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72"/>
    </row>
    <row r="25" spans="1:12" x14ac:dyDescent="0.25">
      <c r="A25" s="2" t="s">
        <v>25</v>
      </c>
      <c r="B25" s="6">
        <v>7845914</v>
      </c>
      <c r="C25" s="6">
        <v>667</v>
      </c>
      <c r="D25" s="6">
        <v>3020260</v>
      </c>
      <c r="E25" s="6">
        <v>268</v>
      </c>
      <c r="F25" s="6">
        <v>3046886</v>
      </c>
      <c r="G25" s="6">
        <v>242</v>
      </c>
      <c r="H25" s="6">
        <v>759027</v>
      </c>
      <c r="I25" s="6">
        <v>46</v>
      </c>
      <c r="J25" s="6">
        <v>1019741</v>
      </c>
      <c r="K25" s="6">
        <v>111</v>
      </c>
      <c r="L25" s="72"/>
    </row>
    <row r="26" spans="1:12" x14ac:dyDescent="0.25">
      <c r="A26" s="17" t="s">
        <v>26</v>
      </c>
      <c r="B26" s="17">
        <v>4158784</v>
      </c>
      <c r="C26" s="17">
        <v>322</v>
      </c>
      <c r="D26" s="17">
        <v>2278853</v>
      </c>
      <c r="E26" s="17">
        <v>197</v>
      </c>
      <c r="F26" s="17">
        <v>1524031</v>
      </c>
      <c r="G26" s="17">
        <v>103</v>
      </c>
      <c r="H26" s="17">
        <v>354900</v>
      </c>
      <c r="I26" s="17">
        <v>21</v>
      </c>
      <c r="J26" s="17">
        <v>1000</v>
      </c>
      <c r="K26" s="17">
        <v>1</v>
      </c>
      <c r="L26" s="72"/>
    </row>
    <row r="27" spans="1:12" x14ac:dyDescent="0.25">
      <c r="A27" s="17" t="s">
        <v>27</v>
      </c>
      <c r="B27" s="17">
        <v>48577</v>
      </c>
      <c r="C27" s="17">
        <v>12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48577</v>
      </c>
      <c r="K27" s="17">
        <v>12</v>
      </c>
      <c r="L27" s="72"/>
    </row>
    <row r="28" spans="1:12" x14ac:dyDescent="0.25">
      <c r="A28" s="17" t="s">
        <v>28</v>
      </c>
      <c r="B28" s="17">
        <v>361465</v>
      </c>
      <c r="C28" s="17">
        <v>32</v>
      </c>
      <c r="D28" s="17">
        <v>12400</v>
      </c>
      <c r="E28" s="17">
        <v>1</v>
      </c>
      <c r="F28" s="17">
        <v>104800</v>
      </c>
      <c r="G28" s="17">
        <v>6</v>
      </c>
      <c r="H28" s="17">
        <v>12100</v>
      </c>
      <c r="I28" s="17">
        <v>2</v>
      </c>
      <c r="J28" s="17">
        <v>232165</v>
      </c>
      <c r="K28" s="17">
        <v>23</v>
      </c>
      <c r="L28" s="73"/>
    </row>
    <row r="29" spans="1:12" x14ac:dyDescent="0.25">
      <c r="A29" s="17" t="s">
        <v>29</v>
      </c>
      <c r="B29" s="17">
        <v>1766504</v>
      </c>
      <c r="C29" s="17">
        <v>159</v>
      </c>
      <c r="D29" s="17">
        <v>556837</v>
      </c>
      <c r="E29" s="17">
        <v>45</v>
      </c>
      <c r="F29" s="17">
        <v>593360</v>
      </c>
      <c r="G29" s="17">
        <v>48</v>
      </c>
      <c r="H29" s="17">
        <v>206982</v>
      </c>
      <c r="I29" s="17">
        <v>11</v>
      </c>
      <c r="J29" s="17">
        <v>409325</v>
      </c>
      <c r="K29" s="17">
        <v>55</v>
      </c>
      <c r="L29" s="72"/>
    </row>
    <row r="30" spans="1:12" x14ac:dyDescent="0.25">
      <c r="A30" s="17" t="s">
        <v>30</v>
      </c>
      <c r="B30" s="17">
        <v>259150</v>
      </c>
      <c r="C30" s="17">
        <v>26</v>
      </c>
      <c r="D30" s="17">
        <v>50250</v>
      </c>
      <c r="E30" s="17">
        <v>8</v>
      </c>
      <c r="F30" s="17">
        <v>202250</v>
      </c>
      <c r="G30" s="17">
        <v>16</v>
      </c>
      <c r="H30" s="17">
        <v>6650</v>
      </c>
      <c r="I30" s="17">
        <v>2</v>
      </c>
      <c r="J30" s="17">
        <v>0</v>
      </c>
      <c r="K30" s="17">
        <v>0</v>
      </c>
      <c r="L30" s="72"/>
    </row>
    <row r="31" spans="1:12" x14ac:dyDescent="0.25">
      <c r="A31" s="17" t="s">
        <v>31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72"/>
    </row>
    <row r="32" spans="1:12" x14ac:dyDescent="0.25">
      <c r="A32" s="17" t="s">
        <v>32</v>
      </c>
      <c r="B32" s="17">
        <v>312500</v>
      </c>
      <c r="C32" s="17">
        <v>35</v>
      </c>
      <c r="D32" s="17">
        <v>26000</v>
      </c>
      <c r="E32" s="17">
        <v>4</v>
      </c>
      <c r="F32" s="17">
        <v>266350</v>
      </c>
      <c r="G32" s="17">
        <v>26</v>
      </c>
      <c r="H32" s="17">
        <v>20150</v>
      </c>
      <c r="I32" s="17">
        <v>5</v>
      </c>
      <c r="J32" s="17">
        <v>0</v>
      </c>
      <c r="K32" s="17">
        <v>0</v>
      </c>
      <c r="L32" s="72"/>
    </row>
    <row r="33" spans="1:12" x14ac:dyDescent="0.25">
      <c r="A33" s="17" t="s">
        <v>92</v>
      </c>
      <c r="B33" s="17">
        <v>48460</v>
      </c>
      <c r="C33" s="17">
        <v>3</v>
      </c>
      <c r="D33" s="17">
        <v>0</v>
      </c>
      <c r="E33" s="17">
        <v>0</v>
      </c>
      <c r="F33" s="17">
        <v>11500</v>
      </c>
      <c r="G33" s="17">
        <v>1</v>
      </c>
      <c r="H33" s="17">
        <v>0</v>
      </c>
      <c r="I33" s="17">
        <v>0</v>
      </c>
      <c r="J33" s="17">
        <v>36960</v>
      </c>
      <c r="K33" s="17">
        <v>2</v>
      </c>
      <c r="L33" s="72"/>
    </row>
    <row r="34" spans="1:12" x14ac:dyDescent="0.25">
      <c r="A34" s="17" t="s">
        <v>33</v>
      </c>
      <c r="B34" s="17">
        <v>591410</v>
      </c>
      <c r="C34" s="17">
        <v>57</v>
      </c>
      <c r="D34" s="17">
        <v>95920</v>
      </c>
      <c r="E34" s="17">
        <v>13</v>
      </c>
      <c r="F34" s="17">
        <v>292295</v>
      </c>
      <c r="G34" s="17">
        <v>35</v>
      </c>
      <c r="H34" s="17">
        <v>158245</v>
      </c>
      <c r="I34" s="17">
        <v>5</v>
      </c>
      <c r="J34" s="17">
        <v>44950</v>
      </c>
      <c r="K34" s="17">
        <v>4</v>
      </c>
      <c r="L34" s="72"/>
    </row>
    <row r="35" spans="1:12" x14ac:dyDescent="0.25">
      <c r="A35" s="17" t="s">
        <v>34</v>
      </c>
      <c r="B35" s="17">
        <v>299064</v>
      </c>
      <c r="C35" s="17">
        <v>21</v>
      </c>
      <c r="D35" s="17">
        <v>0</v>
      </c>
      <c r="E35" s="17">
        <v>0</v>
      </c>
      <c r="F35" s="17">
        <v>52300</v>
      </c>
      <c r="G35" s="17">
        <v>7</v>
      </c>
      <c r="H35" s="17">
        <v>0</v>
      </c>
      <c r="I35" s="17">
        <v>0</v>
      </c>
      <c r="J35" s="17">
        <v>246764</v>
      </c>
      <c r="K35" s="17">
        <v>14</v>
      </c>
      <c r="L35" s="72"/>
    </row>
    <row r="36" spans="1:12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2"/>
    </row>
    <row r="37" spans="1:12" x14ac:dyDescent="0.25">
      <c r="A37" s="2" t="s">
        <v>35</v>
      </c>
      <c r="B37" s="34">
        <v>1980719</v>
      </c>
      <c r="C37" s="34">
        <v>202</v>
      </c>
      <c r="D37" s="34">
        <v>328831</v>
      </c>
      <c r="E37" s="34">
        <v>63</v>
      </c>
      <c r="F37" s="34">
        <v>1032367</v>
      </c>
      <c r="G37" s="34">
        <v>99</v>
      </c>
      <c r="H37" s="34">
        <v>500350</v>
      </c>
      <c r="I37" s="34">
        <v>24</v>
      </c>
      <c r="J37" s="34">
        <v>119171</v>
      </c>
      <c r="K37" s="34">
        <v>16</v>
      </c>
      <c r="L37" s="72"/>
    </row>
    <row r="38" spans="1:12" x14ac:dyDescent="0.25">
      <c r="A38" s="17" t="s">
        <v>36</v>
      </c>
      <c r="B38" s="17">
        <v>40139</v>
      </c>
      <c r="C38" s="17">
        <v>12</v>
      </c>
      <c r="D38" s="17">
        <v>2859</v>
      </c>
      <c r="E38" s="17">
        <v>6</v>
      </c>
      <c r="F38" s="17">
        <v>37280</v>
      </c>
      <c r="G38" s="17">
        <v>6</v>
      </c>
      <c r="H38" s="17">
        <v>0</v>
      </c>
      <c r="I38" s="17">
        <v>0</v>
      </c>
      <c r="J38" s="17">
        <v>0</v>
      </c>
      <c r="K38" s="17">
        <v>0</v>
      </c>
      <c r="L38" s="72"/>
    </row>
    <row r="39" spans="1:12" x14ac:dyDescent="0.25">
      <c r="A39" s="17" t="s">
        <v>37</v>
      </c>
      <c r="B39" s="17">
        <v>803287</v>
      </c>
      <c r="C39" s="17">
        <v>106</v>
      </c>
      <c r="D39" s="17">
        <v>293849</v>
      </c>
      <c r="E39" s="17">
        <v>42</v>
      </c>
      <c r="F39" s="17">
        <v>402048</v>
      </c>
      <c r="G39" s="17">
        <v>49</v>
      </c>
      <c r="H39" s="17">
        <v>74390</v>
      </c>
      <c r="I39" s="17">
        <v>10</v>
      </c>
      <c r="J39" s="17">
        <v>33000</v>
      </c>
      <c r="K39" s="17">
        <v>5</v>
      </c>
      <c r="L39" s="72"/>
    </row>
    <row r="40" spans="1:12" x14ac:dyDescent="0.25">
      <c r="A40" s="17" t="s">
        <v>38</v>
      </c>
      <c r="B40" s="17">
        <v>19000</v>
      </c>
      <c r="C40" s="17">
        <v>3</v>
      </c>
      <c r="D40" s="17">
        <v>0</v>
      </c>
      <c r="E40" s="17">
        <v>0</v>
      </c>
      <c r="F40" s="17">
        <v>7000</v>
      </c>
      <c r="G40" s="17">
        <v>2</v>
      </c>
      <c r="H40" s="17">
        <v>0</v>
      </c>
      <c r="I40" s="17">
        <v>0</v>
      </c>
      <c r="J40" s="17">
        <v>12000</v>
      </c>
      <c r="K40" s="17">
        <v>1</v>
      </c>
      <c r="L40" s="72"/>
    </row>
    <row r="41" spans="1:12" x14ac:dyDescent="0.25">
      <c r="A41" s="17" t="s">
        <v>39</v>
      </c>
      <c r="B41" s="17">
        <v>18875</v>
      </c>
      <c r="C41" s="17">
        <v>4</v>
      </c>
      <c r="D41" s="17">
        <v>5600</v>
      </c>
      <c r="E41" s="17">
        <v>1</v>
      </c>
      <c r="F41" s="17">
        <v>0</v>
      </c>
      <c r="G41" s="17">
        <v>0</v>
      </c>
      <c r="H41" s="17">
        <v>11200</v>
      </c>
      <c r="I41" s="17">
        <v>2</v>
      </c>
      <c r="J41" s="17">
        <v>2075</v>
      </c>
      <c r="K41" s="17">
        <v>1</v>
      </c>
      <c r="L41" s="72"/>
    </row>
    <row r="42" spans="1:12" x14ac:dyDescent="0.25">
      <c r="A42" s="17" t="s">
        <v>40</v>
      </c>
      <c r="B42" s="17">
        <v>158634</v>
      </c>
      <c r="C42" s="17">
        <v>40</v>
      </c>
      <c r="D42" s="17">
        <v>23903</v>
      </c>
      <c r="E42" s="17">
        <v>13</v>
      </c>
      <c r="F42" s="17">
        <v>101231</v>
      </c>
      <c r="G42" s="17">
        <v>22</v>
      </c>
      <c r="H42" s="17">
        <v>7500</v>
      </c>
      <c r="I42" s="17">
        <v>2</v>
      </c>
      <c r="J42" s="17">
        <v>26000</v>
      </c>
      <c r="K42" s="17">
        <v>3</v>
      </c>
      <c r="L42" s="72"/>
    </row>
    <row r="43" spans="1:12" x14ac:dyDescent="0.25">
      <c r="A43" s="17" t="s">
        <v>41</v>
      </c>
      <c r="B43" s="17">
        <v>18228</v>
      </c>
      <c r="C43" s="17">
        <v>7</v>
      </c>
      <c r="D43" s="17">
        <v>0</v>
      </c>
      <c r="E43" s="17">
        <v>0</v>
      </c>
      <c r="F43" s="17">
        <v>15500</v>
      </c>
      <c r="G43" s="17">
        <v>3</v>
      </c>
      <c r="H43" s="17">
        <v>2250</v>
      </c>
      <c r="I43" s="17">
        <v>3</v>
      </c>
      <c r="J43" s="17">
        <v>478</v>
      </c>
      <c r="K43" s="17">
        <v>1</v>
      </c>
      <c r="L43" s="72"/>
    </row>
    <row r="44" spans="1:12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72"/>
    </row>
    <row r="45" spans="1:12" x14ac:dyDescent="0.25">
      <c r="A45" s="17" t="s">
        <v>86</v>
      </c>
      <c r="B45" s="17">
        <v>4000</v>
      </c>
      <c r="C45" s="17">
        <v>2</v>
      </c>
      <c r="D45" s="17">
        <v>0</v>
      </c>
      <c r="E45" s="17">
        <v>0</v>
      </c>
      <c r="F45" s="17">
        <v>2000</v>
      </c>
      <c r="G45" s="17">
        <v>1</v>
      </c>
      <c r="H45" s="17">
        <v>0</v>
      </c>
      <c r="I45" s="17">
        <v>0</v>
      </c>
      <c r="J45" s="17">
        <v>2000</v>
      </c>
      <c r="K45" s="17">
        <v>1</v>
      </c>
      <c r="L45" s="72"/>
    </row>
    <row r="46" spans="1:12" x14ac:dyDescent="0.25">
      <c r="A46" s="17" t="s">
        <v>87</v>
      </c>
      <c r="B46" s="17">
        <v>46867</v>
      </c>
      <c r="C46" s="17">
        <v>8</v>
      </c>
      <c r="D46" s="17">
        <v>2620</v>
      </c>
      <c r="E46" s="17">
        <v>1</v>
      </c>
      <c r="F46" s="17">
        <v>18437</v>
      </c>
      <c r="G46" s="17">
        <v>4</v>
      </c>
      <c r="H46" s="17">
        <v>3810</v>
      </c>
      <c r="I46" s="17">
        <v>2</v>
      </c>
      <c r="J46" s="17">
        <v>22000</v>
      </c>
      <c r="K46" s="17">
        <v>1</v>
      </c>
      <c r="L46" s="72"/>
    </row>
    <row r="47" spans="1:12" x14ac:dyDescent="0.25">
      <c r="A47" s="17" t="s">
        <v>42</v>
      </c>
      <c r="B47" s="17">
        <v>871689</v>
      </c>
      <c r="C47" s="17">
        <v>20</v>
      </c>
      <c r="D47" s="17">
        <v>0</v>
      </c>
      <c r="E47" s="17">
        <v>0</v>
      </c>
      <c r="F47" s="17">
        <v>448871</v>
      </c>
      <c r="G47" s="17">
        <v>12</v>
      </c>
      <c r="H47" s="17">
        <v>401200</v>
      </c>
      <c r="I47" s="17">
        <v>5</v>
      </c>
      <c r="J47" s="17">
        <v>21618</v>
      </c>
      <c r="K47" s="17">
        <v>3</v>
      </c>
      <c r="L47" s="72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72"/>
    </row>
    <row r="49" spans="1:12" x14ac:dyDescent="0.25">
      <c r="A49" s="2" t="s">
        <v>43</v>
      </c>
      <c r="B49" s="34">
        <v>1671509</v>
      </c>
      <c r="C49" s="34">
        <v>166</v>
      </c>
      <c r="D49" s="34">
        <v>422832</v>
      </c>
      <c r="E49" s="34">
        <v>31</v>
      </c>
      <c r="F49" s="34">
        <v>632845</v>
      </c>
      <c r="G49" s="34">
        <v>76</v>
      </c>
      <c r="H49" s="34">
        <v>328042</v>
      </c>
      <c r="I49" s="34">
        <v>21</v>
      </c>
      <c r="J49" s="34">
        <v>287790</v>
      </c>
      <c r="K49" s="34">
        <v>38</v>
      </c>
      <c r="L49" s="72"/>
    </row>
    <row r="50" spans="1:12" x14ac:dyDescent="0.25">
      <c r="A50" s="17" t="s">
        <v>44</v>
      </c>
      <c r="B50" s="17">
        <v>1229153</v>
      </c>
      <c r="C50" s="17">
        <v>101</v>
      </c>
      <c r="D50" s="17">
        <v>388266</v>
      </c>
      <c r="E50" s="17">
        <v>25</v>
      </c>
      <c r="F50" s="17">
        <v>444995</v>
      </c>
      <c r="G50" s="17">
        <v>46</v>
      </c>
      <c r="H50" s="17">
        <v>240842</v>
      </c>
      <c r="I50" s="17">
        <v>14</v>
      </c>
      <c r="J50" s="17">
        <v>155050</v>
      </c>
      <c r="K50" s="17">
        <v>16</v>
      </c>
      <c r="L50" s="72"/>
    </row>
    <row r="51" spans="1:12" x14ac:dyDescent="0.25">
      <c r="A51" s="17" t="s">
        <v>45</v>
      </c>
      <c r="B51" s="17">
        <v>117140</v>
      </c>
      <c r="C51" s="17">
        <v>18</v>
      </c>
      <c r="D51" s="17">
        <v>4000</v>
      </c>
      <c r="E51" s="17">
        <v>1</v>
      </c>
      <c r="F51" s="17">
        <v>38800</v>
      </c>
      <c r="G51" s="17">
        <v>6</v>
      </c>
      <c r="H51" s="17">
        <v>0</v>
      </c>
      <c r="I51" s="17">
        <v>0</v>
      </c>
      <c r="J51" s="17">
        <v>74340</v>
      </c>
      <c r="K51" s="17">
        <v>11</v>
      </c>
      <c r="L51" s="73"/>
    </row>
    <row r="52" spans="1:12" x14ac:dyDescent="0.25">
      <c r="A52" s="17" t="s">
        <v>46</v>
      </c>
      <c r="B52" s="17">
        <v>261816</v>
      </c>
      <c r="C52" s="17">
        <v>31</v>
      </c>
      <c r="D52" s="17">
        <v>26066</v>
      </c>
      <c r="E52" s="17">
        <v>4</v>
      </c>
      <c r="F52" s="17">
        <v>123300</v>
      </c>
      <c r="G52" s="17">
        <v>20</v>
      </c>
      <c r="H52" s="17">
        <v>86950</v>
      </c>
      <c r="I52" s="17">
        <v>6</v>
      </c>
      <c r="J52" s="17">
        <v>25500</v>
      </c>
      <c r="K52" s="17">
        <v>1</v>
      </c>
      <c r="L52" s="72"/>
    </row>
    <row r="53" spans="1:12" x14ac:dyDescent="0.25">
      <c r="A53" s="17" t="s">
        <v>47</v>
      </c>
      <c r="B53" s="17">
        <v>27500</v>
      </c>
      <c r="C53" s="17">
        <v>5</v>
      </c>
      <c r="D53" s="17">
        <v>4500</v>
      </c>
      <c r="E53" s="17">
        <v>1</v>
      </c>
      <c r="F53" s="17">
        <v>22750</v>
      </c>
      <c r="G53" s="17">
        <v>3</v>
      </c>
      <c r="H53" s="17">
        <v>250</v>
      </c>
      <c r="I53" s="17">
        <v>1</v>
      </c>
      <c r="J53" s="17">
        <v>0</v>
      </c>
      <c r="K53" s="17">
        <v>0</v>
      </c>
      <c r="L53" s="72"/>
    </row>
    <row r="54" spans="1:12" x14ac:dyDescent="0.25">
      <c r="A54" s="17" t="s">
        <v>88</v>
      </c>
      <c r="B54" s="17">
        <v>16800</v>
      </c>
      <c r="C54" s="17">
        <v>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16800</v>
      </c>
      <c r="K54" s="17">
        <v>5</v>
      </c>
      <c r="L54" s="72"/>
    </row>
    <row r="55" spans="1:12" x14ac:dyDescent="0.25">
      <c r="A55" s="17" t="s">
        <v>48</v>
      </c>
      <c r="B55" s="17">
        <v>5450</v>
      </c>
      <c r="C55" s="17">
        <v>3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5450</v>
      </c>
      <c r="K55" s="17">
        <v>3</v>
      </c>
      <c r="L55" s="72"/>
    </row>
    <row r="56" spans="1:12" x14ac:dyDescent="0.25">
      <c r="A56" s="17" t="s">
        <v>91</v>
      </c>
      <c r="B56" s="17">
        <v>13650</v>
      </c>
      <c r="C56" s="17">
        <v>3</v>
      </c>
      <c r="D56" s="17">
        <v>0</v>
      </c>
      <c r="E56" s="17">
        <v>0</v>
      </c>
      <c r="F56" s="17">
        <v>3000</v>
      </c>
      <c r="G56" s="17">
        <v>1</v>
      </c>
      <c r="H56" s="17">
        <v>0</v>
      </c>
      <c r="I56" s="17">
        <v>0</v>
      </c>
      <c r="J56" s="17">
        <v>10650</v>
      </c>
      <c r="K56" s="17">
        <v>2</v>
      </c>
      <c r="L56" s="72"/>
    </row>
    <row r="57" spans="1:12" x14ac:dyDescent="0.25">
      <c r="L57" s="72"/>
    </row>
    <row r="58" spans="1:12" x14ac:dyDescent="0.25">
      <c r="A58" s="64" t="s">
        <v>89</v>
      </c>
      <c r="B58" s="34">
        <v>11139264</v>
      </c>
      <c r="C58" s="34">
        <v>1031</v>
      </c>
      <c r="D58" s="34">
        <v>4480473</v>
      </c>
      <c r="E58" s="34">
        <v>459</v>
      </c>
      <c r="F58" s="34">
        <v>5506892</v>
      </c>
      <c r="G58" s="34">
        <v>447</v>
      </c>
      <c r="H58" s="34">
        <v>705009</v>
      </c>
      <c r="I58" s="34">
        <v>72</v>
      </c>
      <c r="J58" s="34">
        <v>446890</v>
      </c>
      <c r="K58" s="34">
        <v>53</v>
      </c>
      <c r="L58" s="72"/>
    </row>
    <row r="59" spans="1:12" x14ac:dyDescent="0.25">
      <c r="A59" s="17" t="s">
        <v>49</v>
      </c>
      <c r="B59" s="17">
        <v>8939118</v>
      </c>
      <c r="C59" s="17">
        <v>726</v>
      </c>
      <c r="D59" s="17">
        <v>4199806</v>
      </c>
      <c r="E59" s="17">
        <v>400</v>
      </c>
      <c r="F59" s="17">
        <v>4157717</v>
      </c>
      <c r="G59" s="17">
        <v>277</v>
      </c>
      <c r="H59" s="17">
        <v>525688</v>
      </c>
      <c r="I59" s="17">
        <v>42</v>
      </c>
      <c r="J59" s="17">
        <v>55907</v>
      </c>
      <c r="K59" s="17">
        <v>7</v>
      </c>
      <c r="L59" s="72"/>
    </row>
    <row r="60" spans="1:12" x14ac:dyDescent="0.25">
      <c r="A60" s="17" t="s">
        <v>50</v>
      </c>
      <c r="B60" s="17">
        <v>553622</v>
      </c>
      <c r="C60" s="17">
        <v>76</v>
      </c>
      <c r="D60" s="17">
        <v>101320</v>
      </c>
      <c r="E60" s="17">
        <v>16</v>
      </c>
      <c r="F60" s="17">
        <v>420323</v>
      </c>
      <c r="G60" s="17">
        <v>47</v>
      </c>
      <c r="H60" s="17">
        <v>26049</v>
      </c>
      <c r="I60" s="17">
        <v>10</v>
      </c>
      <c r="J60" s="17">
        <v>5930</v>
      </c>
      <c r="K60" s="17">
        <v>3</v>
      </c>
      <c r="L60" s="72"/>
    </row>
    <row r="61" spans="1:12" x14ac:dyDescent="0.25">
      <c r="A61" s="17" t="s">
        <v>51</v>
      </c>
      <c r="B61" s="17">
        <v>374693</v>
      </c>
      <c r="C61" s="17">
        <v>77</v>
      </c>
      <c r="D61" s="17">
        <v>74166</v>
      </c>
      <c r="E61" s="17">
        <v>25</v>
      </c>
      <c r="F61" s="17">
        <v>229957</v>
      </c>
      <c r="G61" s="17">
        <v>45</v>
      </c>
      <c r="H61" s="17">
        <v>69270</v>
      </c>
      <c r="I61" s="17">
        <v>6</v>
      </c>
      <c r="J61" s="17">
        <v>1300</v>
      </c>
      <c r="K61" s="17">
        <v>1</v>
      </c>
      <c r="L61" s="72"/>
    </row>
    <row r="62" spans="1:12" x14ac:dyDescent="0.25">
      <c r="A62" s="17" t="s">
        <v>52</v>
      </c>
      <c r="B62" s="17">
        <v>511210</v>
      </c>
      <c r="C62" s="17">
        <v>54</v>
      </c>
      <c r="D62" s="17">
        <v>38800</v>
      </c>
      <c r="E62" s="17">
        <v>8</v>
      </c>
      <c r="F62" s="17">
        <v>340480</v>
      </c>
      <c r="G62" s="17">
        <v>35</v>
      </c>
      <c r="H62" s="17">
        <v>57271</v>
      </c>
      <c r="I62" s="17">
        <v>8</v>
      </c>
      <c r="J62" s="17">
        <v>74659</v>
      </c>
      <c r="K62" s="17">
        <v>3</v>
      </c>
      <c r="L62" s="72"/>
    </row>
    <row r="63" spans="1:12" x14ac:dyDescent="0.25">
      <c r="A63" s="17" t="s">
        <v>53</v>
      </c>
      <c r="B63" s="17">
        <v>212328</v>
      </c>
      <c r="C63" s="17">
        <v>19</v>
      </c>
      <c r="D63" s="17">
        <v>28300</v>
      </c>
      <c r="E63" s="17">
        <v>3</v>
      </c>
      <c r="F63" s="17">
        <v>86250</v>
      </c>
      <c r="G63" s="17">
        <v>8</v>
      </c>
      <c r="H63" s="17">
        <v>0</v>
      </c>
      <c r="I63" s="17">
        <v>0</v>
      </c>
      <c r="J63" s="17">
        <v>97778</v>
      </c>
      <c r="K63" s="17">
        <v>8</v>
      </c>
      <c r="L63" s="72"/>
    </row>
    <row r="64" spans="1:12" x14ac:dyDescent="0.25">
      <c r="A64" s="17" t="s">
        <v>93</v>
      </c>
      <c r="B64" s="17">
        <v>118622</v>
      </c>
      <c r="C64" s="17">
        <v>9</v>
      </c>
      <c r="D64" s="17">
        <v>22000</v>
      </c>
      <c r="E64" s="17">
        <v>3</v>
      </c>
      <c r="F64" s="17">
        <v>22465</v>
      </c>
      <c r="G64" s="17">
        <v>3</v>
      </c>
      <c r="H64" s="17">
        <v>0</v>
      </c>
      <c r="I64" s="17">
        <v>0</v>
      </c>
      <c r="J64" s="17">
        <v>74157</v>
      </c>
      <c r="K64" s="17">
        <v>3</v>
      </c>
      <c r="L64" s="72"/>
    </row>
    <row r="65" spans="1:12" x14ac:dyDescent="0.25">
      <c r="A65" s="17" t="s">
        <v>54</v>
      </c>
      <c r="B65" s="17">
        <v>138250</v>
      </c>
      <c r="C65" s="17">
        <v>15</v>
      </c>
      <c r="D65" s="17">
        <v>7500</v>
      </c>
      <c r="E65" s="17">
        <v>1</v>
      </c>
      <c r="F65" s="17">
        <v>97400</v>
      </c>
      <c r="G65" s="17">
        <v>6</v>
      </c>
      <c r="H65" s="17">
        <v>2200</v>
      </c>
      <c r="I65" s="17">
        <v>1</v>
      </c>
      <c r="J65" s="17">
        <v>31150</v>
      </c>
      <c r="K65" s="17">
        <v>7</v>
      </c>
      <c r="L65" s="72"/>
    </row>
    <row r="66" spans="1:12" x14ac:dyDescent="0.25">
      <c r="A66" s="17" t="s">
        <v>56</v>
      </c>
      <c r="B66" s="17">
        <v>38550</v>
      </c>
      <c r="C66" s="17">
        <v>7</v>
      </c>
      <c r="D66" s="17">
        <v>0</v>
      </c>
      <c r="E66" s="17">
        <v>0</v>
      </c>
      <c r="F66" s="17">
        <v>30650</v>
      </c>
      <c r="G66" s="17">
        <v>4</v>
      </c>
      <c r="H66" s="17">
        <v>0</v>
      </c>
      <c r="I66" s="17">
        <v>0</v>
      </c>
      <c r="J66" s="17">
        <v>7900</v>
      </c>
      <c r="K66" s="17">
        <v>3</v>
      </c>
      <c r="L66" s="73"/>
    </row>
    <row r="67" spans="1:12" x14ac:dyDescent="0.25">
      <c r="A67" s="17" t="s">
        <v>57</v>
      </c>
      <c r="B67" s="17">
        <v>16651</v>
      </c>
      <c r="C67" s="17">
        <v>7</v>
      </c>
      <c r="D67" s="17">
        <v>0</v>
      </c>
      <c r="E67" s="17">
        <v>0</v>
      </c>
      <c r="F67" s="17">
        <v>9100</v>
      </c>
      <c r="G67" s="17">
        <v>1</v>
      </c>
      <c r="H67" s="17">
        <v>0</v>
      </c>
      <c r="I67" s="17">
        <v>0</v>
      </c>
      <c r="J67" s="17">
        <v>7551</v>
      </c>
      <c r="K67" s="17">
        <v>6</v>
      </c>
      <c r="L67" s="72"/>
    </row>
    <row r="68" spans="1:12" x14ac:dyDescent="0.25">
      <c r="A68" s="17" t="s">
        <v>58</v>
      </c>
      <c r="B68" s="17">
        <v>7500</v>
      </c>
      <c r="C68" s="17">
        <v>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7500</v>
      </c>
      <c r="K68" s="17">
        <v>1</v>
      </c>
      <c r="L68" s="72"/>
    </row>
    <row r="69" spans="1:12" x14ac:dyDescent="0.25">
      <c r="A69" s="17" t="s">
        <v>59</v>
      </c>
      <c r="B69" s="17">
        <v>112358</v>
      </c>
      <c r="C69" s="17">
        <v>15</v>
      </c>
      <c r="D69" s="17">
        <v>0</v>
      </c>
      <c r="E69" s="17">
        <v>0</v>
      </c>
      <c r="F69" s="17">
        <v>39300</v>
      </c>
      <c r="G69" s="17">
        <v>5</v>
      </c>
      <c r="H69" s="17">
        <v>0</v>
      </c>
      <c r="I69" s="17">
        <v>0</v>
      </c>
      <c r="J69" s="17">
        <v>73058</v>
      </c>
      <c r="K69" s="17">
        <v>10</v>
      </c>
      <c r="L69" s="72"/>
    </row>
    <row r="70" spans="1:12" x14ac:dyDescent="0.25">
      <c r="A70" s="17" t="s">
        <v>90</v>
      </c>
      <c r="B70" s="17">
        <v>10000</v>
      </c>
      <c r="C70" s="17">
        <v>1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10000</v>
      </c>
      <c r="K70" s="17">
        <v>1</v>
      </c>
      <c r="L70" s="72"/>
    </row>
    <row r="71" spans="1:12" x14ac:dyDescent="0.25">
      <c r="A71" s="17" t="s">
        <v>60</v>
      </c>
      <c r="B71" s="17">
        <v>106362</v>
      </c>
      <c r="C71" s="17">
        <v>24</v>
      </c>
      <c r="D71" s="17">
        <v>8581</v>
      </c>
      <c r="E71" s="17">
        <v>3</v>
      </c>
      <c r="F71" s="17">
        <v>73250</v>
      </c>
      <c r="G71" s="17">
        <v>16</v>
      </c>
      <c r="H71" s="17">
        <v>24531</v>
      </c>
      <c r="I71" s="17">
        <v>5</v>
      </c>
      <c r="J71" s="17">
        <v>0</v>
      </c>
      <c r="K71" s="17">
        <v>0</v>
      </c>
      <c r="L71" s="72"/>
    </row>
    <row r="72" spans="1:12" x14ac:dyDescent="0.25">
      <c r="L72" s="72"/>
    </row>
    <row r="73" spans="1:12" x14ac:dyDescent="0.25">
      <c r="A73" s="64" t="s">
        <v>55</v>
      </c>
      <c r="B73" s="34">
        <v>4635985</v>
      </c>
      <c r="C73" s="34">
        <v>411</v>
      </c>
      <c r="D73" s="34">
        <v>899950</v>
      </c>
      <c r="E73" s="34">
        <v>105</v>
      </c>
      <c r="F73" s="34">
        <v>2277216</v>
      </c>
      <c r="G73" s="34">
        <v>226</v>
      </c>
      <c r="H73" s="34">
        <v>1157940</v>
      </c>
      <c r="I73" s="34">
        <v>45</v>
      </c>
      <c r="J73" s="34">
        <v>300879</v>
      </c>
      <c r="K73" s="34">
        <v>35</v>
      </c>
      <c r="L73" s="72"/>
    </row>
    <row r="74" spans="1:12" x14ac:dyDescent="0.25">
      <c r="A74" s="17" t="s">
        <v>61</v>
      </c>
      <c r="B74" s="17">
        <v>82300</v>
      </c>
      <c r="C74" s="17">
        <v>13</v>
      </c>
      <c r="D74" s="17">
        <v>22500</v>
      </c>
      <c r="E74" s="17">
        <v>4</v>
      </c>
      <c r="F74" s="17">
        <v>57300</v>
      </c>
      <c r="G74" s="17">
        <v>8</v>
      </c>
      <c r="H74" s="17">
        <v>2500</v>
      </c>
      <c r="I74" s="17">
        <v>1</v>
      </c>
      <c r="J74" s="17">
        <v>0</v>
      </c>
      <c r="K74" s="17">
        <v>0</v>
      </c>
      <c r="L74" s="72"/>
    </row>
    <row r="75" spans="1:12" x14ac:dyDescent="0.25">
      <c r="A75" s="17" t="s">
        <v>62</v>
      </c>
      <c r="B75" s="17">
        <v>1960770</v>
      </c>
      <c r="C75" s="17">
        <v>168</v>
      </c>
      <c r="D75" s="17">
        <v>285336</v>
      </c>
      <c r="E75" s="17">
        <v>34</v>
      </c>
      <c r="F75" s="17">
        <v>1042702</v>
      </c>
      <c r="G75" s="17">
        <v>109</v>
      </c>
      <c r="H75" s="17">
        <v>604608</v>
      </c>
      <c r="I75" s="17">
        <v>19</v>
      </c>
      <c r="J75" s="17">
        <v>28124</v>
      </c>
      <c r="K75" s="17">
        <v>6</v>
      </c>
      <c r="L75" s="72"/>
    </row>
    <row r="76" spans="1:12" x14ac:dyDescent="0.25">
      <c r="A76" s="17" t="s">
        <v>63</v>
      </c>
      <c r="B76" s="17">
        <v>106100</v>
      </c>
      <c r="C76" s="17">
        <v>21</v>
      </c>
      <c r="D76" s="17">
        <v>1050</v>
      </c>
      <c r="E76" s="17">
        <v>1</v>
      </c>
      <c r="F76" s="17">
        <v>88450</v>
      </c>
      <c r="G76" s="17">
        <v>13</v>
      </c>
      <c r="H76" s="17">
        <v>16000</v>
      </c>
      <c r="I76" s="17">
        <v>3</v>
      </c>
      <c r="J76" s="17">
        <v>600</v>
      </c>
      <c r="K76" s="17">
        <v>4</v>
      </c>
      <c r="L76" s="72"/>
    </row>
    <row r="77" spans="1:12" x14ac:dyDescent="0.25">
      <c r="A77" s="17" t="s">
        <v>64</v>
      </c>
      <c r="B77" s="17">
        <v>9000</v>
      </c>
      <c r="C77" s="17">
        <v>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9000</v>
      </c>
      <c r="K77" s="17">
        <v>1</v>
      </c>
      <c r="L77" s="72"/>
    </row>
    <row r="78" spans="1:12" x14ac:dyDescent="0.25">
      <c r="A78" s="17" t="s">
        <v>65</v>
      </c>
      <c r="B78" s="17">
        <v>300</v>
      </c>
      <c r="C78" s="17">
        <v>1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300</v>
      </c>
      <c r="K78" s="17">
        <v>1</v>
      </c>
      <c r="L78" s="72"/>
    </row>
    <row r="79" spans="1:12" x14ac:dyDescent="0.25">
      <c r="A79" s="17" t="s">
        <v>66</v>
      </c>
      <c r="B79" s="17">
        <v>46685</v>
      </c>
      <c r="C79" s="17">
        <v>6</v>
      </c>
      <c r="D79" s="17">
        <v>0</v>
      </c>
      <c r="E79" s="17">
        <v>0</v>
      </c>
      <c r="F79" s="17">
        <v>17250</v>
      </c>
      <c r="G79" s="17">
        <v>4</v>
      </c>
      <c r="H79" s="17">
        <v>14935</v>
      </c>
      <c r="I79" s="17">
        <v>1</v>
      </c>
      <c r="J79" s="17">
        <v>14500</v>
      </c>
      <c r="K79" s="17">
        <v>1</v>
      </c>
      <c r="L79" s="72"/>
    </row>
    <row r="80" spans="1:12" x14ac:dyDescent="0.25">
      <c r="A80" s="17" t="s">
        <v>67</v>
      </c>
      <c r="B80" s="17">
        <v>21378</v>
      </c>
      <c r="C80" s="17">
        <v>7</v>
      </c>
      <c r="D80" s="17">
        <v>3000</v>
      </c>
      <c r="E80" s="17">
        <v>2</v>
      </c>
      <c r="F80" s="17">
        <v>6000</v>
      </c>
      <c r="G80" s="17">
        <v>1</v>
      </c>
      <c r="H80" s="17">
        <v>11000</v>
      </c>
      <c r="I80" s="17">
        <v>3</v>
      </c>
      <c r="J80" s="17">
        <v>1378</v>
      </c>
      <c r="K80" s="17">
        <v>1</v>
      </c>
      <c r="L80" s="72"/>
    </row>
    <row r="81" spans="1:12" x14ac:dyDescent="0.25">
      <c r="A81" s="17" t="s">
        <v>68</v>
      </c>
      <c r="B81" s="17">
        <v>1867873</v>
      </c>
      <c r="C81" s="17">
        <v>140</v>
      </c>
      <c r="D81" s="17">
        <v>513505</v>
      </c>
      <c r="E81" s="17">
        <v>52</v>
      </c>
      <c r="F81" s="17">
        <v>827636</v>
      </c>
      <c r="G81" s="17">
        <v>63</v>
      </c>
      <c r="H81" s="17">
        <v>411755</v>
      </c>
      <c r="I81" s="17">
        <v>12</v>
      </c>
      <c r="J81" s="17">
        <v>114977</v>
      </c>
      <c r="K81" s="17">
        <v>13</v>
      </c>
      <c r="L81" s="72"/>
    </row>
    <row r="82" spans="1:12" x14ac:dyDescent="0.25">
      <c r="A82" s="17" t="s">
        <v>69</v>
      </c>
      <c r="B82" s="17">
        <v>541579</v>
      </c>
      <c r="C82" s="17">
        <v>54</v>
      </c>
      <c r="D82" s="17">
        <v>74559</v>
      </c>
      <c r="E82" s="17">
        <v>12</v>
      </c>
      <c r="F82" s="17">
        <v>237878</v>
      </c>
      <c r="G82" s="17">
        <v>28</v>
      </c>
      <c r="H82" s="17">
        <v>97142</v>
      </c>
      <c r="I82" s="17">
        <v>6</v>
      </c>
      <c r="J82" s="17">
        <v>132000</v>
      </c>
      <c r="K82" s="17">
        <v>8</v>
      </c>
      <c r="L82" s="73"/>
    </row>
    <row r="83" spans="1:12" x14ac:dyDescent="0.25">
      <c r="L83" s="73"/>
    </row>
    <row r="84" spans="1:12" x14ac:dyDescent="0.25">
      <c r="A84" s="64" t="s">
        <v>70</v>
      </c>
      <c r="B84" s="34">
        <v>12588070</v>
      </c>
      <c r="C84" s="34">
        <v>987</v>
      </c>
      <c r="D84" s="34">
        <v>2053892</v>
      </c>
      <c r="E84" s="34">
        <v>161</v>
      </c>
      <c r="F84" s="34">
        <v>6172770</v>
      </c>
      <c r="G84" s="34">
        <v>475</v>
      </c>
      <c r="H84" s="34">
        <v>1775518</v>
      </c>
      <c r="I84" s="34">
        <v>67</v>
      </c>
      <c r="J84" s="34">
        <v>2585890</v>
      </c>
      <c r="K84" s="34">
        <v>284</v>
      </c>
      <c r="L84" s="73"/>
    </row>
    <row r="85" spans="1:12" x14ac:dyDescent="0.25">
      <c r="A85" s="17" t="s">
        <v>71</v>
      </c>
      <c r="B85" s="17">
        <v>1728931</v>
      </c>
      <c r="C85" s="17">
        <v>79</v>
      </c>
      <c r="D85" s="17">
        <v>194300</v>
      </c>
      <c r="E85" s="17">
        <v>31</v>
      </c>
      <c r="F85" s="17">
        <v>408747</v>
      </c>
      <c r="G85" s="17">
        <v>36</v>
      </c>
      <c r="H85" s="17">
        <v>1125884</v>
      </c>
      <c r="I85" s="17">
        <v>12</v>
      </c>
      <c r="J85" s="17">
        <v>0</v>
      </c>
      <c r="K85" s="17">
        <v>0</v>
      </c>
      <c r="L85" s="72"/>
    </row>
    <row r="86" spans="1:12" x14ac:dyDescent="0.25">
      <c r="A86" s="17" t="s">
        <v>72</v>
      </c>
      <c r="B86" s="17">
        <v>5048631</v>
      </c>
      <c r="C86" s="17">
        <v>388</v>
      </c>
      <c r="D86" s="17">
        <v>1589942</v>
      </c>
      <c r="E86" s="17">
        <v>95</v>
      </c>
      <c r="F86" s="17">
        <v>2747261</v>
      </c>
      <c r="G86" s="17">
        <v>215</v>
      </c>
      <c r="H86" s="17">
        <v>299772</v>
      </c>
      <c r="I86" s="17">
        <v>21</v>
      </c>
      <c r="J86" s="17">
        <v>411656</v>
      </c>
      <c r="K86" s="17">
        <v>57</v>
      </c>
      <c r="L86" s="72"/>
    </row>
    <row r="87" spans="1:12" x14ac:dyDescent="0.25">
      <c r="A87" s="17" t="s">
        <v>73</v>
      </c>
      <c r="B87" s="17">
        <v>42833</v>
      </c>
      <c r="C87" s="17">
        <v>7</v>
      </c>
      <c r="D87" s="17">
        <v>0</v>
      </c>
      <c r="E87" s="17">
        <v>0</v>
      </c>
      <c r="F87" s="17">
        <v>10500</v>
      </c>
      <c r="G87" s="17">
        <v>2</v>
      </c>
      <c r="H87" s="17">
        <v>2820</v>
      </c>
      <c r="I87" s="17">
        <v>2</v>
      </c>
      <c r="J87" s="17">
        <v>29513</v>
      </c>
      <c r="K87" s="17">
        <v>3</v>
      </c>
      <c r="L87" s="72"/>
    </row>
    <row r="88" spans="1:12" x14ac:dyDescent="0.25">
      <c r="A88" s="17" t="s">
        <v>74</v>
      </c>
      <c r="B88" s="17">
        <v>100854</v>
      </c>
      <c r="C88" s="17">
        <v>7</v>
      </c>
      <c r="D88" s="17">
        <v>0</v>
      </c>
      <c r="E88" s="17">
        <v>0</v>
      </c>
      <c r="F88" s="17">
        <v>52950</v>
      </c>
      <c r="G88" s="17">
        <v>4</v>
      </c>
      <c r="H88" s="17">
        <v>0</v>
      </c>
      <c r="I88" s="17">
        <v>0</v>
      </c>
      <c r="J88" s="17">
        <v>47904</v>
      </c>
      <c r="K88" s="17">
        <v>3</v>
      </c>
      <c r="L88" s="72"/>
    </row>
    <row r="89" spans="1:12" x14ac:dyDescent="0.25">
      <c r="A89" s="17" t="s">
        <v>75</v>
      </c>
      <c r="B89" s="17">
        <v>4100</v>
      </c>
      <c r="C89" s="17">
        <v>7</v>
      </c>
      <c r="D89" s="17">
        <v>0</v>
      </c>
      <c r="E89" s="17">
        <v>0</v>
      </c>
      <c r="F89" s="17">
        <v>600</v>
      </c>
      <c r="G89" s="17">
        <v>1</v>
      </c>
      <c r="H89" s="17">
        <v>0</v>
      </c>
      <c r="I89" s="17">
        <v>0</v>
      </c>
      <c r="J89" s="17">
        <v>3500</v>
      </c>
      <c r="K89" s="17">
        <v>6</v>
      </c>
      <c r="L89" s="72"/>
    </row>
    <row r="90" spans="1:12" x14ac:dyDescent="0.25">
      <c r="A90" s="17" t="s">
        <v>76</v>
      </c>
      <c r="B90" s="17">
        <v>663364</v>
      </c>
      <c r="C90" s="17">
        <v>39</v>
      </c>
      <c r="D90" s="17">
        <v>11900</v>
      </c>
      <c r="E90" s="17">
        <v>2</v>
      </c>
      <c r="F90" s="17">
        <v>191620</v>
      </c>
      <c r="G90" s="17">
        <v>18</v>
      </c>
      <c r="H90" s="17">
        <v>21000</v>
      </c>
      <c r="I90" s="17">
        <v>2</v>
      </c>
      <c r="J90" s="17">
        <v>438844</v>
      </c>
      <c r="K90" s="17">
        <v>17</v>
      </c>
      <c r="L90" s="72"/>
    </row>
    <row r="91" spans="1:12" x14ac:dyDescent="0.25">
      <c r="A91" s="17" t="s">
        <v>77</v>
      </c>
      <c r="B91" s="17">
        <v>543960</v>
      </c>
      <c r="C91" s="17">
        <v>71</v>
      </c>
      <c r="D91" s="17">
        <v>52900</v>
      </c>
      <c r="E91" s="17">
        <v>8</v>
      </c>
      <c r="F91" s="17">
        <v>294831</v>
      </c>
      <c r="G91" s="17">
        <v>26</v>
      </c>
      <c r="H91" s="17">
        <v>27250</v>
      </c>
      <c r="I91" s="17">
        <v>4</v>
      </c>
      <c r="J91" s="17">
        <v>168979</v>
      </c>
      <c r="K91" s="17">
        <v>33</v>
      </c>
      <c r="L91" s="72"/>
    </row>
    <row r="92" spans="1:12" x14ac:dyDescent="0.25">
      <c r="A92" s="17" t="s">
        <v>78</v>
      </c>
      <c r="B92" s="17">
        <v>311850</v>
      </c>
      <c r="C92" s="17">
        <v>23</v>
      </c>
      <c r="D92" s="17">
        <v>0</v>
      </c>
      <c r="E92" s="17">
        <v>0</v>
      </c>
      <c r="F92" s="17">
        <v>84050</v>
      </c>
      <c r="G92" s="17">
        <v>7</v>
      </c>
      <c r="H92" s="17">
        <v>0</v>
      </c>
      <c r="I92" s="17">
        <v>0</v>
      </c>
      <c r="J92" s="17">
        <v>227800</v>
      </c>
      <c r="K92" s="17">
        <v>16</v>
      </c>
      <c r="L92" s="72"/>
    </row>
    <row r="93" spans="1:12" x14ac:dyDescent="0.25">
      <c r="A93" s="17" t="s">
        <v>79</v>
      </c>
      <c r="B93" s="17">
        <v>1730327</v>
      </c>
      <c r="C93" s="17">
        <v>125</v>
      </c>
      <c r="D93" s="17">
        <v>63650</v>
      </c>
      <c r="E93" s="17">
        <v>6</v>
      </c>
      <c r="F93" s="17">
        <v>1548603</v>
      </c>
      <c r="G93" s="17">
        <v>100</v>
      </c>
      <c r="H93" s="17">
        <v>109324</v>
      </c>
      <c r="I93" s="17">
        <v>18</v>
      </c>
      <c r="J93" s="17">
        <v>8750</v>
      </c>
      <c r="K93" s="17">
        <v>1</v>
      </c>
      <c r="L93" s="72"/>
    </row>
    <row r="94" spans="1:12" x14ac:dyDescent="0.25">
      <c r="A94" s="17" t="s">
        <v>80</v>
      </c>
      <c r="B94" s="17">
        <v>1144422</v>
      </c>
      <c r="C94" s="17">
        <v>89</v>
      </c>
      <c r="D94" s="17">
        <v>141200</v>
      </c>
      <c r="E94" s="17">
        <v>19</v>
      </c>
      <c r="F94" s="17">
        <v>692600</v>
      </c>
      <c r="G94" s="17">
        <v>53</v>
      </c>
      <c r="H94" s="17">
        <v>84976</v>
      </c>
      <c r="I94" s="17">
        <v>6</v>
      </c>
      <c r="J94" s="17">
        <v>225646</v>
      </c>
      <c r="K94" s="17">
        <v>11</v>
      </c>
      <c r="L94" s="72"/>
    </row>
    <row r="95" spans="1:12" x14ac:dyDescent="0.25">
      <c r="A95" s="17" t="s">
        <v>81</v>
      </c>
      <c r="B95" s="17">
        <v>497853</v>
      </c>
      <c r="C95" s="17">
        <v>77</v>
      </c>
      <c r="D95" s="17">
        <v>0</v>
      </c>
      <c r="E95" s="17">
        <v>0</v>
      </c>
      <c r="F95" s="17">
        <v>12300</v>
      </c>
      <c r="G95" s="17">
        <v>1</v>
      </c>
      <c r="H95" s="17">
        <v>0</v>
      </c>
      <c r="I95" s="17">
        <v>0</v>
      </c>
      <c r="J95" s="17">
        <v>485553</v>
      </c>
      <c r="K95" s="17">
        <v>76</v>
      </c>
      <c r="L95" s="72"/>
    </row>
    <row r="96" spans="1:12" x14ac:dyDescent="0.25">
      <c r="A96" s="17" t="s">
        <v>82</v>
      </c>
      <c r="B96" s="17">
        <v>53232</v>
      </c>
      <c r="C96" s="17">
        <v>5</v>
      </c>
      <c r="D96" s="17">
        <v>0</v>
      </c>
      <c r="E96" s="17">
        <v>0</v>
      </c>
      <c r="F96" s="17">
        <v>18732</v>
      </c>
      <c r="G96" s="17">
        <v>2</v>
      </c>
      <c r="H96" s="17">
        <v>0</v>
      </c>
      <c r="I96" s="17">
        <v>0</v>
      </c>
      <c r="J96" s="17">
        <v>34500</v>
      </c>
      <c r="K96" s="17">
        <v>3</v>
      </c>
      <c r="L96" s="72"/>
    </row>
    <row r="97" spans="1:16" x14ac:dyDescent="0.25">
      <c r="A97" s="17" t="s">
        <v>83</v>
      </c>
      <c r="B97" s="17">
        <v>330948</v>
      </c>
      <c r="C97" s="17">
        <v>49</v>
      </c>
      <c r="D97" s="17">
        <v>0</v>
      </c>
      <c r="E97" s="17">
        <v>0</v>
      </c>
      <c r="F97" s="17">
        <v>99256</v>
      </c>
      <c r="G97" s="17">
        <v>8</v>
      </c>
      <c r="H97" s="17">
        <v>3745</v>
      </c>
      <c r="I97" s="17">
        <v>1</v>
      </c>
      <c r="J97" s="17">
        <v>227947</v>
      </c>
      <c r="K97" s="17">
        <v>40</v>
      </c>
      <c r="L97" s="72"/>
    </row>
    <row r="98" spans="1:16" x14ac:dyDescent="0.25">
      <c r="A98" s="17" t="s">
        <v>84</v>
      </c>
      <c r="B98" s="17">
        <v>386765</v>
      </c>
      <c r="C98" s="17">
        <v>21</v>
      </c>
      <c r="D98" s="17">
        <v>0</v>
      </c>
      <c r="E98" s="17">
        <v>0</v>
      </c>
      <c r="F98" s="17">
        <v>10720</v>
      </c>
      <c r="G98" s="17">
        <v>2</v>
      </c>
      <c r="H98" s="17">
        <v>100747</v>
      </c>
      <c r="I98" s="17">
        <v>1</v>
      </c>
      <c r="J98" s="17">
        <v>275298</v>
      </c>
      <c r="K98" s="17">
        <v>18</v>
      </c>
      <c r="L98" s="72"/>
    </row>
    <row r="99" spans="1:16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72"/>
    </row>
    <row r="100" spans="1:16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72"/>
    </row>
    <row r="101" spans="1:16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72"/>
      <c r="M101" s="72"/>
      <c r="N101" s="72"/>
      <c r="O101" s="72"/>
      <c r="P101" s="72"/>
    </row>
    <row r="102" spans="1:16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72"/>
      <c r="M102" s="72"/>
      <c r="N102" s="72"/>
      <c r="O102" s="72"/>
      <c r="P102" s="72"/>
    </row>
    <row r="103" spans="1:16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72"/>
      <c r="M103" s="72"/>
      <c r="N103" s="72"/>
      <c r="O103" s="72"/>
      <c r="P103" s="72"/>
    </row>
    <row r="104" spans="1:16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72"/>
      <c r="M104" s="73"/>
      <c r="N104" s="73"/>
      <c r="O104" s="73"/>
      <c r="P104" s="73"/>
    </row>
    <row r="105" spans="1:16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73"/>
      <c r="M105" s="72"/>
      <c r="N105" s="72"/>
      <c r="O105" s="72"/>
      <c r="P105" s="72"/>
    </row>
    <row r="106" spans="1:16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72"/>
      <c r="M106" s="72"/>
      <c r="N106" s="72"/>
      <c r="O106" s="72"/>
      <c r="P106" s="72"/>
    </row>
    <row r="107" spans="1:16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72"/>
      <c r="M107" s="72"/>
      <c r="N107" s="72"/>
      <c r="O107" s="72"/>
      <c r="P107" s="72"/>
    </row>
    <row r="108" spans="1:16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72"/>
      <c r="M108" s="72"/>
      <c r="N108" s="72"/>
      <c r="O108" s="72"/>
      <c r="P108" s="72"/>
    </row>
    <row r="109" spans="1:16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72"/>
      <c r="M109" s="72"/>
      <c r="N109" s="72"/>
      <c r="O109" s="72"/>
      <c r="P109" s="72"/>
    </row>
    <row r="110" spans="1:16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72"/>
      <c r="M110" s="72"/>
      <c r="N110" s="72"/>
      <c r="O110" s="72"/>
      <c r="P110" s="72"/>
    </row>
    <row r="111" spans="1:16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72"/>
      <c r="M111" s="72"/>
      <c r="N111" s="72"/>
      <c r="O111" s="72"/>
      <c r="P111" s="72"/>
    </row>
    <row r="112" spans="1:16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72"/>
      <c r="M112" s="72"/>
      <c r="N112" s="72"/>
      <c r="O112" s="72"/>
      <c r="P112" s="72"/>
    </row>
    <row r="113" spans="1:16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  <c r="L113" s="72"/>
      <c r="M113" s="72"/>
      <c r="N113" s="72"/>
      <c r="O113" s="72"/>
      <c r="P113" s="72"/>
    </row>
    <row r="114" spans="1:16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  <c r="L114" s="72"/>
      <c r="M114" s="72"/>
      <c r="N114" s="72"/>
      <c r="O114" s="72"/>
      <c r="P114" s="72"/>
    </row>
    <row r="115" spans="1:16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  <c r="L115" s="72"/>
      <c r="M115" s="72"/>
      <c r="N115" s="72"/>
      <c r="O115" s="72"/>
      <c r="P115" s="72"/>
    </row>
    <row r="116" spans="1:16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  <c r="L116" s="72"/>
      <c r="M116" s="72"/>
      <c r="N116" s="72"/>
      <c r="O116" s="72"/>
      <c r="P116" s="72"/>
    </row>
    <row r="117" spans="1:16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  <c r="L117" s="72"/>
      <c r="M117" s="72"/>
      <c r="N117" s="72"/>
      <c r="O117" s="72"/>
      <c r="P117" s="72"/>
    </row>
    <row r="118" spans="1:16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  <c r="L118" s="72"/>
      <c r="M118" s="72"/>
      <c r="N118" s="72"/>
      <c r="O118" s="72"/>
      <c r="P118" s="72"/>
    </row>
    <row r="119" spans="1:16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  <c r="L119" s="72"/>
      <c r="M119" s="73"/>
      <c r="N119" s="73"/>
      <c r="O119" s="73"/>
      <c r="P119" s="73"/>
    </row>
    <row r="120" spans="1:16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  <c r="L120" s="73"/>
      <c r="M120" s="72"/>
      <c r="N120" s="72"/>
      <c r="O120" s="72"/>
      <c r="P120" s="72"/>
    </row>
    <row r="121" spans="1:16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  <c r="L121" s="72"/>
      <c r="M121" s="72"/>
      <c r="N121" s="72"/>
      <c r="O121" s="72"/>
      <c r="P121" s="72"/>
    </row>
    <row r="122" spans="1:16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  <c r="L122" s="72"/>
      <c r="M122" s="72"/>
      <c r="N122" s="72"/>
      <c r="O122" s="72"/>
      <c r="P122" s="72"/>
    </row>
    <row r="123" spans="1:16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  <c r="L123" s="72"/>
      <c r="M123" s="72"/>
      <c r="N123" s="72"/>
      <c r="O123" s="72"/>
      <c r="P123" s="72"/>
    </row>
    <row r="124" spans="1:16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  <c r="L124" s="72"/>
      <c r="M124" s="72"/>
      <c r="N124" s="72"/>
      <c r="O124" s="72"/>
      <c r="P124" s="72"/>
    </row>
    <row r="125" spans="1:16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72"/>
      <c r="M125" s="72"/>
      <c r="N125" s="72"/>
      <c r="O125" s="72"/>
      <c r="P125" s="72"/>
    </row>
    <row r="126" spans="1:16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72"/>
      <c r="M126" s="72"/>
      <c r="N126" s="72"/>
      <c r="O126" s="72"/>
      <c r="P126" s="72"/>
    </row>
    <row r="127" spans="1:16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72"/>
      <c r="M127" s="72"/>
      <c r="N127" s="72"/>
      <c r="O127" s="72"/>
      <c r="P127" s="72"/>
    </row>
    <row r="128" spans="1:16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72"/>
      <c r="M128" s="72"/>
      <c r="N128" s="72"/>
      <c r="O128" s="72"/>
      <c r="P128" s="72"/>
    </row>
    <row r="129" spans="2:16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72"/>
      <c r="M129" s="72"/>
      <c r="N129" s="72"/>
      <c r="O129" s="72"/>
      <c r="P129" s="72"/>
    </row>
    <row r="130" spans="2:16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72"/>
      <c r="M130" s="72"/>
      <c r="N130" s="72"/>
      <c r="O130" s="72"/>
      <c r="P130" s="72"/>
    </row>
    <row r="131" spans="2:16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72"/>
      <c r="M131" s="72"/>
      <c r="N131" s="72"/>
      <c r="O131" s="72"/>
      <c r="P131" s="72"/>
    </row>
    <row r="132" spans="2:16" x14ac:dyDescent="0.25">
      <c r="L132" s="72"/>
      <c r="M132" s="72"/>
      <c r="N132" s="72"/>
      <c r="O132" s="72"/>
      <c r="P132" s="72"/>
    </row>
    <row r="133" spans="2:16" x14ac:dyDescent="0.25">
      <c r="L133" s="72"/>
      <c r="M133" s="72"/>
      <c r="N133" s="72"/>
      <c r="O133" s="72"/>
      <c r="P133" s="72"/>
    </row>
    <row r="134" spans="2:16" x14ac:dyDescent="0.25">
      <c r="L134" s="72"/>
      <c r="M134" s="72"/>
      <c r="N134" s="72"/>
      <c r="O134" s="72"/>
      <c r="P134" s="72"/>
    </row>
    <row r="135" spans="2:16" x14ac:dyDescent="0.25">
      <c r="L135" s="72"/>
      <c r="M135" s="72"/>
      <c r="N135" s="72"/>
      <c r="O135" s="72"/>
      <c r="P135" s="72"/>
    </row>
    <row r="136" spans="2:16" ht="17.25" x14ac:dyDescent="0.25">
      <c r="L136" s="72"/>
      <c r="M136" s="74"/>
      <c r="N136" s="74"/>
      <c r="O136" s="74"/>
      <c r="P136" s="74"/>
    </row>
    <row r="137" spans="2:16" ht="17.25" x14ac:dyDescent="0.25">
      <c r="L137" s="74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44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6384" width="9.140625" style="17"/>
  </cols>
  <sheetData>
    <row r="1" spans="1:16" x14ac:dyDescent="0.25">
      <c r="A1" s="26" t="s">
        <v>0</v>
      </c>
      <c r="B1" s="105" t="s">
        <v>99</v>
      </c>
      <c r="C1" s="105"/>
      <c r="D1" s="105"/>
      <c r="E1" s="105"/>
      <c r="F1" s="105"/>
      <c r="G1" s="105"/>
      <c r="H1" s="105"/>
      <c r="I1" s="105"/>
      <c r="J1" s="105"/>
      <c r="K1" s="105"/>
      <c r="L1" s="27"/>
      <c r="M1" s="27"/>
      <c r="N1" s="27"/>
      <c r="O1" s="27"/>
      <c r="P1" s="27"/>
    </row>
    <row r="2" spans="1:16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27"/>
      <c r="M2" s="27"/>
      <c r="N2" s="27"/>
      <c r="O2" s="27"/>
      <c r="P2" s="27"/>
    </row>
    <row r="3" spans="1:16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27"/>
      <c r="M3" s="27"/>
      <c r="N3" s="27"/>
      <c r="O3" s="27"/>
      <c r="P3" s="27"/>
    </row>
    <row r="4" spans="1:16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27"/>
      <c r="M4" s="27"/>
      <c r="N4" s="27"/>
      <c r="O4" s="27"/>
      <c r="P4" s="27"/>
    </row>
    <row r="5" spans="1:16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27"/>
      <c r="M5" s="27"/>
      <c r="N5" s="27"/>
      <c r="O5" s="27"/>
      <c r="P5" s="27"/>
    </row>
    <row r="6" spans="1:16" x14ac:dyDescent="0.25">
      <c r="A6" s="2" t="s">
        <v>9</v>
      </c>
      <c r="B6" s="6">
        <v>162820040</v>
      </c>
      <c r="C6" s="6">
        <v>11950</v>
      </c>
      <c r="D6" s="6">
        <v>92948522</v>
      </c>
      <c r="E6" s="6">
        <v>7584</v>
      </c>
      <c r="F6" s="6">
        <v>48154559</v>
      </c>
      <c r="G6" s="6">
        <v>3110</v>
      </c>
      <c r="H6" s="6">
        <v>16756619</v>
      </c>
      <c r="I6" s="6">
        <v>730</v>
      </c>
      <c r="J6" s="6">
        <v>4960340</v>
      </c>
      <c r="K6" s="6">
        <v>526</v>
      </c>
      <c r="L6" s="27"/>
      <c r="M6" s="75">
        <f>+B6/C6*1000</f>
        <v>13625107.949790796</v>
      </c>
      <c r="N6" s="76" t="s">
        <v>9</v>
      </c>
      <c r="O6" s="28"/>
      <c r="P6" s="28"/>
    </row>
    <row r="7" spans="1:16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27"/>
      <c r="M7" s="75">
        <f>B8/C8*1000</f>
        <v>15011461.001301929</v>
      </c>
      <c r="N7" s="76" t="s">
        <v>10</v>
      </c>
      <c r="O7" s="28"/>
      <c r="P7" s="28"/>
    </row>
    <row r="8" spans="1:16" x14ac:dyDescent="0.25">
      <c r="A8" s="2" t="s">
        <v>10</v>
      </c>
      <c r="B8" s="6">
        <v>126831834</v>
      </c>
      <c r="C8" s="6">
        <v>8449</v>
      </c>
      <c r="D8" s="6">
        <v>82944969</v>
      </c>
      <c r="E8" s="6">
        <v>6449</v>
      </c>
      <c r="F8" s="6">
        <v>30229921</v>
      </c>
      <c r="G8" s="6">
        <v>1448</v>
      </c>
      <c r="H8" s="6">
        <v>12702592</v>
      </c>
      <c r="I8" s="6">
        <v>471</v>
      </c>
      <c r="J8" s="6">
        <v>954352</v>
      </c>
      <c r="K8" s="6">
        <v>81</v>
      </c>
      <c r="L8" s="27"/>
      <c r="M8" s="75">
        <f>(B18+B25+B37+B49+B58+B73+B84)/(C18+C25+C37+C49+C58+C73+C84)*1000</f>
        <v>10279407.597829191</v>
      </c>
      <c r="N8" s="76" t="s">
        <v>107</v>
      </c>
      <c r="O8" s="28"/>
      <c r="P8" s="28"/>
    </row>
    <row r="9" spans="1:16" x14ac:dyDescent="0.25">
      <c r="A9" s="17" t="s">
        <v>11</v>
      </c>
      <c r="B9" s="17">
        <v>80899262</v>
      </c>
      <c r="C9" s="17">
        <v>5471</v>
      </c>
      <c r="D9" s="17">
        <v>57553351</v>
      </c>
      <c r="E9" s="17">
        <v>4508</v>
      </c>
      <c r="F9" s="17">
        <v>14084166</v>
      </c>
      <c r="G9" s="17">
        <v>676</v>
      </c>
      <c r="H9" s="17">
        <v>9039273</v>
      </c>
      <c r="I9" s="17">
        <v>266</v>
      </c>
      <c r="J9" s="17">
        <v>222472</v>
      </c>
      <c r="K9" s="17">
        <v>21</v>
      </c>
      <c r="L9" s="27"/>
      <c r="M9" s="75">
        <f>B73/C73*1000</f>
        <v>7964018.9701897018</v>
      </c>
      <c r="N9" s="76" t="s">
        <v>55</v>
      </c>
      <c r="O9" s="28"/>
      <c r="P9" s="28"/>
    </row>
    <row r="10" spans="1:16" x14ac:dyDescent="0.25">
      <c r="A10" s="17" t="s">
        <v>12</v>
      </c>
      <c r="B10" s="17">
        <v>18712987</v>
      </c>
      <c r="C10" s="17">
        <v>1194</v>
      </c>
      <c r="D10" s="17">
        <v>12216421</v>
      </c>
      <c r="E10" s="17">
        <v>887</v>
      </c>
      <c r="F10" s="17">
        <v>4819956</v>
      </c>
      <c r="G10" s="17">
        <v>211</v>
      </c>
      <c r="H10" s="17">
        <v>1636160</v>
      </c>
      <c r="I10" s="17">
        <v>84</v>
      </c>
      <c r="J10" s="17">
        <v>40450</v>
      </c>
      <c r="K10" s="17">
        <v>12</v>
      </c>
      <c r="L10" s="27"/>
    </row>
    <row r="11" spans="1:16" x14ac:dyDescent="0.25">
      <c r="A11" s="17" t="s">
        <v>13</v>
      </c>
      <c r="B11" s="17">
        <v>1969659</v>
      </c>
      <c r="C11" s="17">
        <v>109</v>
      </c>
      <c r="D11" s="17">
        <v>913459</v>
      </c>
      <c r="E11" s="17">
        <v>69</v>
      </c>
      <c r="F11" s="17">
        <v>959500</v>
      </c>
      <c r="G11" s="17">
        <v>34</v>
      </c>
      <c r="H11" s="17">
        <v>96700</v>
      </c>
      <c r="I11" s="17">
        <v>6</v>
      </c>
      <c r="J11" s="17">
        <v>0</v>
      </c>
      <c r="K11" s="17">
        <v>0</v>
      </c>
      <c r="L11" s="27"/>
    </row>
    <row r="12" spans="1:16" x14ac:dyDescent="0.25">
      <c r="A12" s="17" t="s">
        <v>14</v>
      </c>
      <c r="B12" s="17">
        <v>4996753</v>
      </c>
      <c r="C12" s="17">
        <v>262</v>
      </c>
      <c r="D12" s="17">
        <v>1201770</v>
      </c>
      <c r="E12" s="17">
        <v>85</v>
      </c>
      <c r="F12" s="17">
        <v>3119787</v>
      </c>
      <c r="G12" s="17">
        <v>143</v>
      </c>
      <c r="H12" s="17">
        <v>572596</v>
      </c>
      <c r="I12" s="17">
        <v>28</v>
      </c>
      <c r="J12" s="17">
        <v>102600</v>
      </c>
      <c r="K12" s="17">
        <v>6</v>
      </c>
      <c r="L12" s="27"/>
    </row>
    <row r="13" spans="1:16" x14ac:dyDescent="0.25">
      <c r="A13" s="17" t="s">
        <v>15</v>
      </c>
      <c r="B13" s="17">
        <v>14242218</v>
      </c>
      <c r="C13" s="17">
        <v>998</v>
      </c>
      <c r="D13" s="17">
        <v>8344644</v>
      </c>
      <c r="E13" s="17">
        <v>682</v>
      </c>
      <c r="F13" s="17">
        <v>4626796</v>
      </c>
      <c r="G13" s="17">
        <v>241</v>
      </c>
      <c r="H13" s="17">
        <v>1227853</v>
      </c>
      <c r="I13" s="17">
        <v>71</v>
      </c>
      <c r="J13" s="17">
        <v>42925</v>
      </c>
      <c r="K13" s="17">
        <v>4</v>
      </c>
      <c r="L13" s="27"/>
    </row>
    <row r="14" spans="1:16" x14ac:dyDescent="0.25">
      <c r="A14" s="17" t="s">
        <v>16</v>
      </c>
      <c r="B14" s="17">
        <v>1669205</v>
      </c>
      <c r="C14" s="17">
        <v>114</v>
      </c>
      <c r="D14" s="17">
        <v>812350</v>
      </c>
      <c r="E14" s="17">
        <v>66</v>
      </c>
      <c r="F14" s="17">
        <v>766855</v>
      </c>
      <c r="G14" s="17">
        <v>41</v>
      </c>
      <c r="H14" s="17">
        <v>0</v>
      </c>
      <c r="I14" s="17">
        <v>0</v>
      </c>
      <c r="J14" s="17">
        <v>90000</v>
      </c>
      <c r="K14" s="17">
        <v>7</v>
      </c>
      <c r="L14" s="27"/>
    </row>
    <row r="15" spans="1:16" x14ac:dyDescent="0.25">
      <c r="A15" s="17" t="s">
        <v>17</v>
      </c>
      <c r="B15" s="17">
        <v>4272415</v>
      </c>
      <c r="C15" s="17">
        <v>280</v>
      </c>
      <c r="D15" s="17">
        <v>1893474</v>
      </c>
      <c r="E15" s="17">
        <v>151</v>
      </c>
      <c r="F15" s="17">
        <v>1852861</v>
      </c>
      <c r="G15" s="17">
        <v>102</v>
      </c>
      <c r="H15" s="17">
        <v>130010</v>
      </c>
      <c r="I15" s="17">
        <v>16</v>
      </c>
      <c r="J15" s="17">
        <v>396070</v>
      </c>
      <c r="K15" s="17">
        <v>11</v>
      </c>
      <c r="L15" s="27"/>
    </row>
    <row r="16" spans="1:16" x14ac:dyDescent="0.25">
      <c r="A16" s="17" t="s">
        <v>18</v>
      </c>
      <c r="B16" s="17">
        <v>69335</v>
      </c>
      <c r="C16" s="17">
        <v>21</v>
      </c>
      <c r="D16" s="17">
        <v>9500</v>
      </c>
      <c r="E16" s="17">
        <v>1</v>
      </c>
      <c r="F16" s="17">
        <v>0</v>
      </c>
      <c r="G16" s="17">
        <v>0</v>
      </c>
      <c r="H16" s="17">
        <v>0</v>
      </c>
      <c r="I16" s="17">
        <v>0</v>
      </c>
      <c r="J16" s="17">
        <v>59835</v>
      </c>
      <c r="K16" s="17">
        <v>20</v>
      </c>
      <c r="L16" s="27"/>
    </row>
    <row r="17" spans="1:12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7"/>
    </row>
    <row r="18" spans="1:12" x14ac:dyDescent="0.25">
      <c r="A18" s="2" t="s">
        <v>19</v>
      </c>
      <c r="B18" s="6">
        <v>7675282</v>
      </c>
      <c r="C18" s="6">
        <v>691</v>
      </c>
      <c r="D18" s="6">
        <v>2733085</v>
      </c>
      <c r="E18" s="6">
        <v>307</v>
      </c>
      <c r="F18" s="6">
        <v>4445004</v>
      </c>
      <c r="G18" s="6">
        <v>347</v>
      </c>
      <c r="H18" s="6">
        <v>491678</v>
      </c>
      <c r="I18" s="6">
        <v>33</v>
      </c>
      <c r="J18" s="6">
        <v>5515</v>
      </c>
      <c r="K18" s="6">
        <v>4</v>
      </c>
      <c r="L18" s="27"/>
    </row>
    <row r="19" spans="1:12" x14ac:dyDescent="0.25">
      <c r="A19" s="17" t="s">
        <v>20</v>
      </c>
      <c r="B19" s="17">
        <v>4570699</v>
      </c>
      <c r="C19" s="17">
        <v>423</v>
      </c>
      <c r="D19" s="17">
        <v>2420585</v>
      </c>
      <c r="E19" s="17">
        <v>267</v>
      </c>
      <c r="F19" s="17">
        <v>1833453</v>
      </c>
      <c r="G19" s="17">
        <v>129</v>
      </c>
      <c r="H19" s="17">
        <v>315991</v>
      </c>
      <c r="I19" s="17">
        <v>25</v>
      </c>
      <c r="J19" s="17">
        <v>670</v>
      </c>
      <c r="K19" s="17">
        <v>2</v>
      </c>
      <c r="L19" s="27"/>
    </row>
    <row r="20" spans="1:12" x14ac:dyDescent="0.25">
      <c r="A20" s="17" t="s">
        <v>21</v>
      </c>
      <c r="B20" s="17">
        <v>1424498</v>
      </c>
      <c r="C20" s="17">
        <v>120</v>
      </c>
      <c r="D20" s="17">
        <v>122600</v>
      </c>
      <c r="E20" s="17">
        <v>16</v>
      </c>
      <c r="F20" s="17">
        <v>1240261</v>
      </c>
      <c r="G20" s="17">
        <v>101</v>
      </c>
      <c r="H20" s="17">
        <v>61637</v>
      </c>
      <c r="I20" s="17">
        <v>3</v>
      </c>
      <c r="J20" s="17">
        <v>0</v>
      </c>
      <c r="K20" s="17">
        <v>0</v>
      </c>
      <c r="L20" s="27"/>
    </row>
    <row r="21" spans="1:12" x14ac:dyDescent="0.25">
      <c r="A21" s="17" t="s">
        <v>22</v>
      </c>
      <c r="B21" s="17">
        <v>513950</v>
      </c>
      <c r="C21" s="17">
        <v>54</v>
      </c>
      <c r="D21" s="17">
        <v>92900</v>
      </c>
      <c r="E21" s="17">
        <v>13</v>
      </c>
      <c r="F21" s="17">
        <v>405850</v>
      </c>
      <c r="G21" s="17">
        <v>39</v>
      </c>
      <c r="H21" s="17">
        <v>15200</v>
      </c>
      <c r="I21" s="17">
        <v>2</v>
      </c>
      <c r="J21" s="17">
        <v>0</v>
      </c>
      <c r="K21" s="17">
        <v>0</v>
      </c>
      <c r="L21" s="27"/>
    </row>
    <row r="22" spans="1:12" x14ac:dyDescent="0.25">
      <c r="A22" s="17" t="s">
        <v>23</v>
      </c>
      <c r="B22" s="17">
        <v>557500</v>
      </c>
      <c r="C22" s="17">
        <v>49</v>
      </c>
      <c r="D22" s="17">
        <v>49050</v>
      </c>
      <c r="E22" s="17">
        <v>5</v>
      </c>
      <c r="F22" s="17">
        <v>409600</v>
      </c>
      <c r="G22" s="17">
        <v>41</v>
      </c>
      <c r="H22" s="17">
        <v>98850</v>
      </c>
      <c r="I22" s="17">
        <v>3</v>
      </c>
      <c r="J22" s="17">
        <v>0</v>
      </c>
      <c r="K22" s="17">
        <v>0</v>
      </c>
      <c r="L22" s="27"/>
    </row>
    <row r="23" spans="1:12" x14ac:dyDescent="0.25">
      <c r="A23" s="17" t="s">
        <v>24</v>
      </c>
      <c r="B23" s="17">
        <v>608635</v>
      </c>
      <c r="C23" s="17">
        <v>45</v>
      </c>
      <c r="D23" s="17">
        <v>47950</v>
      </c>
      <c r="E23" s="17">
        <v>6</v>
      </c>
      <c r="F23" s="17">
        <v>555840</v>
      </c>
      <c r="G23" s="17">
        <v>37</v>
      </c>
      <c r="H23" s="17">
        <v>0</v>
      </c>
      <c r="I23" s="17">
        <v>0</v>
      </c>
      <c r="J23" s="17">
        <v>4845</v>
      </c>
      <c r="K23" s="17">
        <v>2</v>
      </c>
      <c r="L23" s="27"/>
    </row>
    <row r="24" spans="1:12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27"/>
    </row>
    <row r="25" spans="1:12" x14ac:dyDescent="0.25">
      <c r="A25" s="2" t="s">
        <v>25</v>
      </c>
      <c r="B25" s="6">
        <v>5425907</v>
      </c>
      <c r="C25" s="6">
        <v>509</v>
      </c>
      <c r="D25" s="6">
        <v>2101579</v>
      </c>
      <c r="E25" s="6">
        <v>195</v>
      </c>
      <c r="F25" s="6">
        <v>1817751</v>
      </c>
      <c r="G25" s="6">
        <v>174</v>
      </c>
      <c r="H25" s="6">
        <v>769609</v>
      </c>
      <c r="I25" s="6">
        <v>42</v>
      </c>
      <c r="J25" s="6">
        <v>736968</v>
      </c>
      <c r="K25" s="6">
        <v>98</v>
      </c>
      <c r="L25" s="27"/>
    </row>
    <row r="26" spans="1:12" x14ac:dyDescent="0.25">
      <c r="A26" s="17" t="s">
        <v>26</v>
      </c>
      <c r="B26" s="17">
        <v>2858009</v>
      </c>
      <c r="C26" s="17">
        <v>251</v>
      </c>
      <c r="D26" s="17">
        <v>1491406</v>
      </c>
      <c r="E26" s="17">
        <v>155</v>
      </c>
      <c r="F26" s="17">
        <v>935060</v>
      </c>
      <c r="G26" s="17">
        <v>74</v>
      </c>
      <c r="H26" s="17">
        <v>422523</v>
      </c>
      <c r="I26" s="17">
        <v>19</v>
      </c>
      <c r="J26" s="17">
        <v>9020</v>
      </c>
      <c r="K26" s="17">
        <v>3</v>
      </c>
      <c r="L26" s="27"/>
    </row>
    <row r="27" spans="1:12" x14ac:dyDescent="0.25">
      <c r="A27" s="17" t="s">
        <v>27</v>
      </c>
      <c r="B27" s="17">
        <v>68294</v>
      </c>
      <c r="C27" s="17">
        <v>18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68294</v>
      </c>
      <c r="K27" s="17">
        <v>18</v>
      </c>
      <c r="L27" s="27"/>
    </row>
    <row r="28" spans="1:12" x14ac:dyDescent="0.25">
      <c r="A28" s="17" t="s">
        <v>28</v>
      </c>
      <c r="B28" s="17">
        <v>210223</v>
      </c>
      <c r="C28" s="17">
        <v>23</v>
      </c>
      <c r="D28" s="17">
        <v>23000</v>
      </c>
      <c r="E28" s="17">
        <v>2</v>
      </c>
      <c r="F28" s="17">
        <v>67673</v>
      </c>
      <c r="G28" s="17">
        <v>7</v>
      </c>
      <c r="H28" s="17">
        <v>0</v>
      </c>
      <c r="I28" s="17">
        <v>0</v>
      </c>
      <c r="J28" s="17">
        <v>119550</v>
      </c>
      <c r="K28" s="17">
        <v>14</v>
      </c>
      <c r="L28" s="27"/>
    </row>
    <row r="29" spans="1:12" x14ac:dyDescent="0.25">
      <c r="A29" s="17" t="s">
        <v>29</v>
      </c>
      <c r="B29" s="17">
        <v>1398320</v>
      </c>
      <c r="C29" s="17">
        <v>114</v>
      </c>
      <c r="D29" s="17">
        <v>503776</v>
      </c>
      <c r="E29" s="17">
        <v>21</v>
      </c>
      <c r="F29" s="17">
        <v>309202</v>
      </c>
      <c r="G29" s="17">
        <v>34</v>
      </c>
      <c r="H29" s="17">
        <v>247806</v>
      </c>
      <c r="I29" s="17">
        <v>12</v>
      </c>
      <c r="J29" s="17">
        <v>337536</v>
      </c>
      <c r="K29" s="17">
        <v>47</v>
      </c>
      <c r="L29" s="27"/>
    </row>
    <row r="30" spans="1:12" x14ac:dyDescent="0.25">
      <c r="A30" s="17" t="s">
        <v>30</v>
      </c>
      <c r="B30" s="17">
        <v>141637</v>
      </c>
      <c r="C30" s="17">
        <v>17</v>
      </c>
      <c r="D30" s="17">
        <v>23547</v>
      </c>
      <c r="E30" s="17">
        <v>4</v>
      </c>
      <c r="F30" s="17">
        <v>66390</v>
      </c>
      <c r="G30" s="17">
        <v>8</v>
      </c>
      <c r="H30" s="17">
        <v>30300</v>
      </c>
      <c r="I30" s="17">
        <v>3</v>
      </c>
      <c r="J30" s="17">
        <v>21400</v>
      </c>
      <c r="K30" s="17">
        <v>2</v>
      </c>
      <c r="L30" s="27"/>
    </row>
    <row r="31" spans="1:12" x14ac:dyDescent="0.25">
      <c r="A31" s="17" t="s">
        <v>31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27"/>
    </row>
    <row r="32" spans="1:12" x14ac:dyDescent="0.25">
      <c r="A32" s="17" t="s">
        <v>32</v>
      </c>
      <c r="B32" s="17">
        <v>193734</v>
      </c>
      <c r="C32" s="17">
        <v>23</v>
      </c>
      <c r="D32" s="17">
        <v>15000</v>
      </c>
      <c r="E32" s="17">
        <v>2</v>
      </c>
      <c r="F32" s="17">
        <v>175434</v>
      </c>
      <c r="G32" s="17">
        <v>19</v>
      </c>
      <c r="H32" s="17">
        <v>2850</v>
      </c>
      <c r="I32" s="17">
        <v>1</v>
      </c>
      <c r="J32" s="17">
        <v>450</v>
      </c>
      <c r="K32" s="17">
        <v>1</v>
      </c>
      <c r="L32" s="27"/>
    </row>
    <row r="33" spans="1:12" x14ac:dyDescent="0.25">
      <c r="A33" s="17" t="s">
        <v>92</v>
      </c>
      <c r="B33" s="17">
        <v>44925</v>
      </c>
      <c r="C33" s="17">
        <v>4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44925</v>
      </c>
      <c r="K33" s="17">
        <v>4</v>
      </c>
      <c r="L33" s="27"/>
    </row>
    <row r="34" spans="1:12" x14ac:dyDescent="0.25">
      <c r="A34" s="17" t="s">
        <v>33</v>
      </c>
      <c r="B34" s="17">
        <v>381815</v>
      </c>
      <c r="C34" s="17">
        <v>45</v>
      </c>
      <c r="D34" s="17">
        <v>40450</v>
      </c>
      <c r="E34" s="17">
        <v>9</v>
      </c>
      <c r="F34" s="17">
        <v>215442</v>
      </c>
      <c r="G34" s="17">
        <v>26</v>
      </c>
      <c r="H34" s="17">
        <v>64830</v>
      </c>
      <c r="I34" s="17">
        <v>6</v>
      </c>
      <c r="J34" s="17">
        <v>61093</v>
      </c>
      <c r="K34" s="17">
        <v>4</v>
      </c>
      <c r="L34" s="27"/>
    </row>
    <row r="35" spans="1:12" x14ac:dyDescent="0.25">
      <c r="A35" s="17" t="s">
        <v>34</v>
      </c>
      <c r="B35" s="17">
        <v>128950</v>
      </c>
      <c r="C35" s="17">
        <v>14</v>
      </c>
      <c r="D35" s="17">
        <v>4400</v>
      </c>
      <c r="E35" s="17">
        <v>2</v>
      </c>
      <c r="F35" s="17">
        <v>48550</v>
      </c>
      <c r="G35" s="17">
        <v>6</v>
      </c>
      <c r="H35" s="17">
        <v>1300</v>
      </c>
      <c r="I35" s="17">
        <v>1</v>
      </c>
      <c r="J35" s="17">
        <v>74700</v>
      </c>
      <c r="K35" s="17">
        <v>5</v>
      </c>
      <c r="L35" s="27"/>
    </row>
    <row r="36" spans="1:12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7"/>
    </row>
    <row r="37" spans="1:12" x14ac:dyDescent="0.25">
      <c r="A37" s="2" t="s">
        <v>35</v>
      </c>
      <c r="B37" s="34">
        <v>1168225</v>
      </c>
      <c r="C37" s="34">
        <v>198</v>
      </c>
      <c r="D37" s="34">
        <v>291009</v>
      </c>
      <c r="E37" s="34">
        <v>59</v>
      </c>
      <c r="F37" s="34">
        <v>642316</v>
      </c>
      <c r="G37" s="34">
        <v>100</v>
      </c>
      <c r="H37" s="34">
        <v>105771</v>
      </c>
      <c r="I37" s="34">
        <v>19</v>
      </c>
      <c r="J37" s="34">
        <v>129129</v>
      </c>
      <c r="K37" s="34">
        <v>20</v>
      </c>
      <c r="L37" s="27"/>
    </row>
    <row r="38" spans="1:12" x14ac:dyDescent="0.25">
      <c r="A38" s="17" t="s">
        <v>36</v>
      </c>
      <c r="B38" s="17">
        <v>101750</v>
      </c>
      <c r="C38" s="17">
        <v>20</v>
      </c>
      <c r="D38" s="17">
        <v>26550</v>
      </c>
      <c r="E38" s="17">
        <v>6</v>
      </c>
      <c r="F38" s="17">
        <v>74600</v>
      </c>
      <c r="G38" s="17">
        <v>13</v>
      </c>
      <c r="H38" s="17">
        <v>600</v>
      </c>
      <c r="I38" s="17">
        <v>1</v>
      </c>
      <c r="J38" s="17">
        <v>0</v>
      </c>
      <c r="K38" s="17">
        <v>0</v>
      </c>
      <c r="L38" s="27"/>
    </row>
    <row r="39" spans="1:12" x14ac:dyDescent="0.25">
      <c r="A39" s="17" t="s">
        <v>37</v>
      </c>
      <c r="B39" s="17">
        <v>773595</v>
      </c>
      <c r="C39" s="17">
        <v>120</v>
      </c>
      <c r="D39" s="17">
        <v>244609</v>
      </c>
      <c r="E39" s="17">
        <v>46</v>
      </c>
      <c r="F39" s="17">
        <v>403285</v>
      </c>
      <c r="G39" s="17">
        <v>52</v>
      </c>
      <c r="H39" s="17">
        <v>88292</v>
      </c>
      <c r="I39" s="17">
        <v>13</v>
      </c>
      <c r="J39" s="17">
        <v>37409</v>
      </c>
      <c r="K39" s="17">
        <v>9</v>
      </c>
      <c r="L39" s="27"/>
    </row>
    <row r="40" spans="1:12" x14ac:dyDescent="0.25">
      <c r="A40" s="17" t="s">
        <v>38</v>
      </c>
      <c r="B40" s="17">
        <v>4550</v>
      </c>
      <c r="C40" s="17">
        <v>1</v>
      </c>
      <c r="D40" s="17">
        <v>0</v>
      </c>
      <c r="E40" s="17">
        <v>0</v>
      </c>
      <c r="F40" s="17">
        <v>4550</v>
      </c>
      <c r="G40" s="17">
        <v>1</v>
      </c>
      <c r="H40" s="17">
        <v>0</v>
      </c>
      <c r="I40" s="17">
        <v>0</v>
      </c>
      <c r="J40" s="17">
        <v>0</v>
      </c>
      <c r="K40" s="17">
        <v>0</v>
      </c>
      <c r="L40" s="27"/>
    </row>
    <row r="41" spans="1:12" x14ac:dyDescent="0.25">
      <c r="A41" s="17" t="s">
        <v>39</v>
      </c>
      <c r="B41" s="17">
        <v>30870</v>
      </c>
      <c r="C41" s="17">
        <v>2</v>
      </c>
      <c r="D41" s="17">
        <v>0</v>
      </c>
      <c r="E41" s="17">
        <v>0</v>
      </c>
      <c r="F41" s="17">
        <v>10950</v>
      </c>
      <c r="G41" s="17">
        <v>1</v>
      </c>
      <c r="H41" s="17">
        <v>0</v>
      </c>
      <c r="I41" s="17">
        <v>0</v>
      </c>
      <c r="J41" s="17">
        <v>19920</v>
      </c>
      <c r="K41" s="17">
        <v>1</v>
      </c>
      <c r="L41" s="27"/>
    </row>
    <row r="42" spans="1:12" x14ac:dyDescent="0.25">
      <c r="A42" s="17" t="s">
        <v>40</v>
      </c>
      <c r="B42" s="17">
        <v>110186</v>
      </c>
      <c r="C42" s="17">
        <v>30</v>
      </c>
      <c r="D42" s="17">
        <v>16350</v>
      </c>
      <c r="E42" s="17">
        <v>6</v>
      </c>
      <c r="F42" s="17">
        <v>69011</v>
      </c>
      <c r="G42" s="17">
        <v>18</v>
      </c>
      <c r="H42" s="17">
        <v>16325</v>
      </c>
      <c r="I42" s="17">
        <v>4</v>
      </c>
      <c r="J42" s="17">
        <v>8500</v>
      </c>
      <c r="K42" s="17">
        <v>2</v>
      </c>
      <c r="L42" s="27"/>
    </row>
    <row r="43" spans="1:12" x14ac:dyDescent="0.25">
      <c r="A43" s="17" t="s">
        <v>41</v>
      </c>
      <c r="B43" s="17">
        <v>29414</v>
      </c>
      <c r="C43" s="17">
        <v>5</v>
      </c>
      <c r="D43" s="17">
        <v>0</v>
      </c>
      <c r="E43" s="17">
        <v>0</v>
      </c>
      <c r="F43" s="17">
        <v>28860</v>
      </c>
      <c r="G43" s="17">
        <v>4</v>
      </c>
      <c r="H43" s="17">
        <v>554</v>
      </c>
      <c r="I43" s="17">
        <v>1</v>
      </c>
      <c r="J43" s="17">
        <v>0</v>
      </c>
      <c r="K43" s="17">
        <v>0</v>
      </c>
      <c r="L43" s="27"/>
    </row>
    <row r="44" spans="1:12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27"/>
    </row>
    <row r="45" spans="1:12" x14ac:dyDescent="0.25">
      <c r="A45" s="17" t="s">
        <v>86</v>
      </c>
      <c r="B45" s="17">
        <v>48050</v>
      </c>
      <c r="C45" s="17">
        <v>8</v>
      </c>
      <c r="D45" s="17">
        <v>3500</v>
      </c>
      <c r="E45" s="17">
        <v>1</v>
      </c>
      <c r="F45" s="17">
        <v>19350</v>
      </c>
      <c r="G45" s="17">
        <v>4</v>
      </c>
      <c r="H45" s="17">
        <v>0</v>
      </c>
      <c r="I45" s="17">
        <v>0</v>
      </c>
      <c r="J45" s="17">
        <v>25200</v>
      </c>
      <c r="K45" s="17">
        <v>3</v>
      </c>
      <c r="L45" s="27"/>
    </row>
    <row r="46" spans="1:12" x14ac:dyDescent="0.25">
      <c r="A46" s="17" t="s">
        <v>87</v>
      </c>
      <c r="B46" s="17">
        <v>27050</v>
      </c>
      <c r="C46" s="17">
        <v>4</v>
      </c>
      <c r="D46" s="17">
        <v>0</v>
      </c>
      <c r="E46" s="17">
        <v>0</v>
      </c>
      <c r="F46" s="17">
        <v>7950</v>
      </c>
      <c r="G46" s="17">
        <v>2</v>
      </c>
      <c r="H46" s="17">
        <v>0</v>
      </c>
      <c r="I46" s="17">
        <v>0</v>
      </c>
      <c r="J46" s="17">
        <v>19100</v>
      </c>
      <c r="K46" s="17">
        <v>2</v>
      </c>
      <c r="L46" s="27"/>
    </row>
    <row r="47" spans="1:12" x14ac:dyDescent="0.25">
      <c r="A47" s="17" t="s">
        <v>42</v>
      </c>
      <c r="B47" s="17">
        <v>42760</v>
      </c>
      <c r="C47" s="17">
        <v>8</v>
      </c>
      <c r="D47" s="17">
        <v>0</v>
      </c>
      <c r="E47" s="17">
        <v>0</v>
      </c>
      <c r="F47" s="17">
        <v>23760</v>
      </c>
      <c r="G47" s="17">
        <v>5</v>
      </c>
      <c r="H47" s="17">
        <v>0</v>
      </c>
      <c r="I47" s="17">
        <v>0</v>
      </c>
      <c r="J47" s="17">
        <v>19000</v>
      </c>
      <c r="K47" s="17">
        <v>3</v>
      </c>
      <c r="L47" s="27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7"/>
    </row>
    <row r="49" spans="1:12" x14ac:dyDescent="0.25">
      <c r="A49" s="2" t="s">
        <v>43</v>
      </c>
      <c r="B49" s="34">
        <v>1934048</v>
      </c>
      <c r="C49" s="34">
        <v>136</v>
      </c>
      <c r="D49" s="34">
        <v>550620</v>
      </c>
      <c r="E49" s="34">
        <v>30</v>
      </c>
      <c r="F49" s="34">
        <v>525061</v>
      </c>
      <c r="G49" s="34">
        <v>68</v>
      </c>
      <c r="H49" s="34">
        <v>78597</v>
      </c>
      <c r="I49" s="34">
        <v>9</v>
      </c>
      <c r="J49" s="34">
        <v>779770</v>
      </c>
      <c r="K49" s="34">
        <v>29</v>
      </c>
      <c r="L49" s="27"/>
    </row>
    <row r="50" spans="1:12" x14ac:dyDescent="0.25">
      <c r="A50" s="17" t="s">
        <v>44</v>
      </c>
      <c r="B50" s="17">
        <v>1376466</v>
      </c>
      <c r="C50" s="17">
        <v>66</v>
      </c>
      <c r="D50" s="17">
        <v>511100</v>
      </c>
      <c r="E50" s="17">
        <v>19</v>
      </c>
      <c r="F50" s="17">
        <v>261311</v>
      </c>
      <c r="G50" s="17">
        <v>29</v>
      </c>
      <c r="H50" s="17">
        <v>44150</v>
      </c>
      <c r="I50" s="17">
        <v>4</v>
      </c>
      <c r="J50" s="17">
        <v>559905</v>
      </c>
      <c r="K50" s="17">
        <v>14</v>
      </c>
      <c r="L50" s="27"/>
    </row>
    <row r="51" spans="1:12" x14ac:dyDescent="0.25">
      <c r="A51" s="17" t="s">
        <v>45</v>
      </c>
      <c r="B51" s="17">
        <v>214065</v>
      </c>
      <c r="C51" s="17">
        <v>28</v>
      </c>
      <c r="D51" s="17">
        <v>13400</v>
      </c>
      <c r="E51" s="17">
        <v>2</v>
      </c>
      <c r="F51" s="17">
        <v>130050</v>
      </c>
      <c r="G51" s="17">
        <v>19</v>
      </c>
      <c r="H51" s="17">
        <v>14000</v>
      </c>
      <c r="I51" s="17">
        <v>2</v>
      </c>
      <c r="J51" s="17">
        <v>56615</v>
      </c>
      <c r="K51" s="17">
        <v>5</v>
      </c>
      <c r="L51" s="27"/>
    </row>
    <row r="52" spans="1:12" x14ac:dyDescent="0.25">
      <c r="A52" s="17" t="s">
        <v>46</v>
      </c>
      <c r="B52" s="17">
        <v>174597</v>
      </c>
      <c r="C52" s="17">
        <v>22</v>
      </c>
      <c r="D52" s="17">
        <v>17000</v>
      </c>
      <c r="E52" s="17">
        <v>5</v>
      </c>
      <c r="F52" s="17">
        <v>105150</v>
      </c>
      <c r="G52" s="17">
        <v>15</v>
      </c>
      <c r="H52" s="17">
        <v>7447</v>
      </c>
      <c r="I52" s="17">
        <v>1</v>
      </c>
      <c r="J52" s="17">
        <v>45000</v>
      </c>
      <c r="K52" s="17">
        <v>1</v>
      </c>
      <c r="L52" s="27"/>
    </row>
    <row r="53" spans="1:12" x14ac:dyDescent="0.25">
      <c r="A53" s="17" t="s">
        <v>47</v>
      </c>
      <c r="B53" s="17">
        <v>44670</v>
      </c>
      <c r="C53" s="17">
        <v>10</v>
      </c>
      <c r="D53" s="17">
        <v>9120</v>
      </c>
      <c r="E53" s="17">
        <v>4</v>
      </c>
      <c r="F53" s="17">
        <v>22550</v>
      </c>
      <c r="G53" s="17">
        <v>4</v>
      </c>
      <c r="H53" s="17">
        <v>13000</v>
      </c>
      <c r="I53" s="17">
        <v>2</v>
      </c>
      <c r="J53" s="17">
        <v>0</v>
      </c>
      <c r="K53" s="17">
        <v>0</v>
      </c>
      <c r="L53" s="27"/>
    </row>
    <row r="54" spans="1:12" x14ac:dyDescent="0.25">
      <c r="A54" s="17" t="s">
        <v>88</v>
      </c>
      <c r="B54" s="17">
        <v>27000</v>
      </c>
      <c r="C54" s="17">
        <v>1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27000</v>
      </c>
      <c r="K54" s="17">
        <v>1</v>
      </c>
      <c r="L54" s="27"/>
    </row>
    <row r="55" spans="1:12" x14ac:dyDescent="0.25">
      <c r="A55" s="17" t="s">
        <v>48</v>
      </c>
      <c r="B55" s="17">
        <v>63750</v>
      </c>
      <c r="C55" s="17">
        <v>7</v>
      </c>
      <c r="D55" s="17">
        <v>0</v>
      </c>
      <c r="E55" s="17">
        <v>0</v>
      </c>
      <c r="F55" s="17">
        <v>6000</v>
      </c>
      <c r="G55" s="17">
        <v>1</v>
      </c>
      <c r="H55" s="17">
        <v>0</v>
      </c>
      <c r="I55" s="17">
        <v>0</v>
      </c>
      <c r="J55" s="17">
        <v>57750</v>
      </c>
      <c r="K55" s="17">
        <v>6</v>
      </c>
      <c r="L55" s="27"/>
    </row>
    <row r="56" spans="1:12" x14ac:dyDescent="0.25">
      <c r="A56" s="17" t="s">
        <v>91</v>
      </c>
      <c r="B56" s="17">
        <v>33500</v>
      </c>
      <c r="C56" s="17">
        <v>2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33500</v>
      </c>
      <c r="K56" s="17">
        <v>2</v>
      </c>
      <c r="L56" s="27"/>
    </row>
    <row r="57" spans="1:12" x14ac:dyDescent="0.25">
      <c r="L57" s="27"/>
    </row>
    <row r="58" spans="1:12" x14ac:dyDescent="0.25">
      <c r="A58" s="64" t="s">
        <v>89</v>
      </c>
      <c r="B58" s="34">
        <v>8249682</v>
      </c>
      <c r="C58" s="34">
        <v>806</v>
      </c>
      <c r="D58" s="34">
        <v>2814208</v>
      </c>
      <c r="E58" s="34">
        <v>322</v>
      </c>
      <c r="F58" s="34">
        <v>4598986</v>
      </c>
      <c r="G58" s="34">
        <v>402</v>
      </c>
      <c r="H58" s="34">
        <v>539004</v>
      </c>
      <c r="I58" s="34">
        <v>47</v>
      </c>
      <c r="J58" s="34">
        <v>297484</v>
      </c>
      <c r="K58" s="34">
        <v>35</v>
      </c>
      <c r="L58" s="27"/>
    </row>
    <row r="59" spans="1:12" x14ac:dyDescent="0.25">
      <c r="A59" s="17" t="s">
        <v>49</v>
      </c>
      <c r="B59" s="17">
        <v>6633627</v>
      </c>
      <c r="C59" s="17">
        <v>572</v>
      </c>
      <c r="D59" s="17">
        <v>2623523</v>
      </c>
      <c r="E59" s="17">
        <v>280</v>
      </c>
      <c r="F59" s="17">
        <v>3571058</v>
      </c>
      <c r="G59" s="17">
        <v>266</v>
      </c>
      <c r="H59" s="17">
        <v>427546</v>
      </c>
      <c r="I59" s="17">
        <v>25</v>
      </c>
      <c r="J59" s="17">
        <v>11500</v>
      </c>
      <c r="K59" s="17">
        <v>1</v>
      </c>
      <c r="L59" s="27"/>
    </row>
    <row r="60" spans="1:12" x14ac:dyDescent="0.25">
      <c r="A60" s="17" t="s">
        <v>50</v>
      </c>
      <c r="B60" s="17">
        <v>425115</v>
      </c>
      <c r="C60" s="17">
        <v>57</v>
      </c>
      <c r="D60" s="17">
        <v>84500</v>
      </c>
      <c r="E60" s="17">
        <v>14</v>
      </c>
      <c r="F60" s="17">
        <v>254023</v>
      </c>
      <c r="G60" s="17">
        <v>34</v>
      </c>
      <c r="H60" s="17">
        <v>26592</v>
      </c>
      <c r="I60" s="17">
        <v>5</v>
      </c>
      <c r="J60" s="17">
        <v>60000</v>
      </c>
      <c r="K60" s="17">
        <v>4</v>
      </c>
      <c r="L60" s="27"/>
    </row>
    <row r="61" spans="1:12" x14ac:dyDescent="0.25">
      <c r="A61" s="17" t="s">
        <v>51</v>
      </c>
      <c r="B61" s="17">
        <v>218201</v>
      </c>
      <c r="C61" s="17">
        <v>50</v>
      </c>
      <c r="D61" s="17">
        <v>33925</v>
      </c>
      <c r="E61" s="17">
        <v>15</v>
      </c>
      <c r="F61" s="17">
        <v>165001</v>
      </c>
      <c r="G61" s="17">
        <v>29</v>
      </c>
      <c r="H61" s="17">
        <v>19250</v>
      </c>
      <c r="I61" s="17">
        <v>5</v>
      </c>
      <c r="J61" s="17">
        <v>25</v>
      </c>
      <c r="K61" s="17">
        <v>1</v>
      </c>
      <c r="L61" s="27"/>
    </row>
    <row r="62" spans="1:12" x14ac:dyDescent="0.25">
      <c r="A62" s="17" t="s">
        <v>52</v>
      </c>
      <c r="B62" s="17">
        <v>357310</v>
      </c>
      <c r="C62" s="17">
        <v>48</v>
      </c>
      <c r="D62" s="17">
        <v>50160</v>
      </c>
      <c r="E62" s="17">
        <v>9</v>
      </c>
      <c r="F62" s="17">
        <v>270530</v>
      </c>
      <c r="G62" s="17">
        <v>30</v>
      </c>
      <c r="H62" s="17">
        <v>13150</v>
      </c>
      <c r="I62" s="17">
        <v>4</v>
      </c>
      <c r="J62" s="17">
        <v>23470</v>
      </c>
      <c r="K62" s="17">
        <v>5</v>
      </c>
      <c r="L62" s="27"/>
    </row>
    <row r="63" spans="1:12" x14ac:dyDescent="0.25">
      <c r="A63" s="17" t="s">
        <v>53</v>
      </c>
      <c r="B63" s="17">
        <v>215072</v>
      </c>
      <c r="C63" s="17">
        <v>15</v>
      </c>
      <c r="D63" s="17">
        <v>0</v>
      </c>
      <c r="E63" s="17">
        <v>0</v>
      </c>
      <c r="F63" s="17">
        <v>144437</v>
      </c>
      <c r="G63" s="17">
        <v>10</v>
      </c>
      <c r="H63" s="17">
        <v>0</v>
      </c>
      <c r="I63" s="17">
        <v>0</v>
      </c>
      <c r="J63" s="17">
        <v>70635</v>
      </c>
      <c r="K63" s="17">
        <v>5</v>
      </c>
      <c r="L63" s="27"/>
    </row>
    <row r="64" spans="1:12" x14ac:dyDescent="0.25">
      <c r="A64" s="17" t="s">
        <v>93</v>
      </c>
      <c r="B64" s="17">
        <v>45127</v>
      </c>
      <c r="C64" s="17">
        <v>6</v>
      </c>
      <c r="D64" s="17">
        <v>6700</v>
      </c>
      <c r="E64" s="17">
        <v>1</v>
      </c>
      <c r="F64" s="17">
        <v>27427</v>
      </c>
      <c r="G64" s="17">
        <v>4</v>
      </c>
      <c r="H64" s="17">
        <v>11000</v>
      </c>
      <c r="I64" s="17">
        <v>1</v>
      </c>
      <c r="J64" s="17">
        <v>0</v>
      </c>
      <c r="K64" s="17">
        <v>0</v>
      </c>
      <c r="L64" s="27"/>
    </row>
    <row r="65" spans="1:12" x14ac:dyDescent="0.25">
      <c r="A65" s="17" t="s">
        <v>54</v>
      </c>
      <c r="B65" s="17">
        <v>59550</v>
      </c>
      <c r="C65" s="17">
        <v>8</v>
      </c>
      <c r="D65" s="17">
        <v>7000</v>
      </c>
      <c r="E65" s="17">
        <v>1</v>
      </c>
      <c r="F65" s="17">
        <v>52050</v>
      </c>
      <c r="G65" s="17">
        <v>6</v>
      </c>
      <c r="H65" s="17">
        <v>500</v>
      </c>
      <c r="I65" s="17">
        <v>1</v>
      </c>
      <c r="J65" s="17">
        <v>0</v>
      </c>
      <c r="K65" s="17">
        <v>0</v>
      </c>
      <c r="L65" s="27"/>
    </row>
    <row r="66" spans="1:12" x14ac:dyDescent="0.25">
      <c r="A66" s="17" t="s">
        <v>56</v>
      </c>
      <c r="B66" s="17">
        <v>49120</v>
      </c>
      <c r="C66" s="17">
        <v>6</v>
      </c>
      <c r="D66" s="17">
        <v>0</v>
      </c>
      <c r="E66" s="17">
        <v>0</v>
      </c>
      <c r="F66" s="17">
        <v>18120</v>
      </c>
      <c r="G66" s="17">
        <v>4</v>
      </c>
      <c r="H66" s="17">
        <v>0</v>
      </c>
      <c r="I66" s="17">
        <v>0</v>
      </c>
      <c r="J66" s="17">
        <v>31000</v>
      </c>
      <c r="K66" s="17">
        <v>2</v>
      </c>
      <c r="L66" s="27"/>
    </row>
    <row r="67" spans="1:12" x14ac:dyDescent="0.25">
      <c r="A67" s="17" t="s">
        <v>57</v>
      </c>
      <c r="B67" s="17">
        <v>28589</v>
      </c>
      <c r="C67" s="17">
        <v>3</v>
      </c>
      <c r="D67" s="17">
        <v>8000</v>
      </c>
      <c r="E67" s="17">
        <v>1</v>
      </c>
      <c r="F67" s="17">
        <v>14000</v>
      </c>
      <c r="G67" s="17">
        <v>1</v>
      </c>
      <c r="H67" s="17">
        <v>0</v>
      </c>
      <c r="I67" s="17">
        <v>0</v>
      </c>
      <c r="J67" s="17">
        <v>6589</v>
      </c>
      <c r="K67" s="17">
        <v>1</v>
      </c>
      <c r="L67" s="27"/>
    </row>
    <row r="68" spans="1:12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27"/>
    </row>
    <row r="69" spans="1:12" x14ac:dyDescent="0.25">
      <c r="A69" s="17" t="s">
        <v>59</v>
      </c>
      <c r="B69" s="17">
        <v>116000</v>
      </c>
      <c r="C69" s="17">
        <v>19</v>
      </c>
      <c r="D69" s="17">
        <v>0</v>
      </c>
      <c r="E69" s="17">
        <v>0</v>
      </c>
      <c r="F69" s="17">
        <v>23100</v>
      </c>
      <c r="G69" s="17">
        <v>4</v>
      </c>
      <c r="H69" s="17">
        <v>200</v>
      </c>
      <c r="I69" s="17">
        <v>1</v>
      </c>
      <c r="J69" s="17">
        <v>92700</v>
      </c>
      <c r="K69" s="17">
        <v>14</v>
      </c>
      <c r="L69" s="27"/>
    </row>
    <row r="70" spans="1:12" x14ac:dyDescent="0.25">
      <c r="A70" s="17" t="s">
        <v>90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27"/>
    </row>
    <row r="71" spans="1:12" x14ac:dyDescent="0.25">
      <c r="A71" s="17" t="s">
        <v>60</v>
      </c>
      <c r="B71" s="17">
        <v>101971</v>
      </c>
      <c r="C71" s="17">
        <v>22</v>
      </c>
      <c r="D71" s="17">
        <v>400</v>
      </c>
      <c r="E71" s="17">
        <v>1</v>
      </c>
      <c r="F71" s="17">
        <v>59240</v>
      </c>
      <c r="G71" s="17">
        <v>14</v>
      </c>
      <c r="H71" s="17">
        <v>40766</v>
      </c>
      <c r="I71" s="17">
        <v>5</v>
      </c>
      <c r="J71" s="17">
        <v>1565</v>
      </c>
      <c r="K71" s="17">
        <v>2</v>
      </c>
      <c r="L71" s="27"/>
    </row>
    <row r="72" spans="1:12" x14ac:dyDescent="0.25">
      <c r="L72" s="27"/>
    </row>
    <row r="73" spans="1:12" x14ac:dyDescent="0.25">
      <c r="A73" s="64" t="s">
        <v>55</v>
      </c>
      <c r="B73" s="34">
        <v>2938723</v>
      </c>
      <c r="C73" s="34">
        <v>369</v>
      </c>
      <c r="D73" s="34">
        <v>487318</v>
      </c>
      <c r="E73" s="34">
        <v>89</v>
      </c>
      <c r="F73" s="34">
        <v>1671468</v>
      </c>
      <c r="G73" s="34">
        <v>211</v>
      </c>
      <c r="H73" s="34">
        <v>547930</v>
      </c>
      <c r="I73" s="34">
        <v>48</v>
      </c>
      <c r="J73" s="34">
        <v>232007</v>
      </c>
      <c r="K73" s="34">
        <v>21</v>
      </c>
      <c r="L73" s="27"/>
    </row>
    <row r="74" spans="1:12" x14ac:dyDescent="0.25">
      <c r="A74" s="17" t="s">
        <v>61</v>
      </c>
      <c r="B74" s="17">
        <v>95184</v>
      </c>
      <c r="C74" s="17">
        <v>22</v>
      </c>
      <c r="D74" s="17">
        <v>22900</v>
      </c>
      <c r="E74" s="17">
        <v>5</v>
      </c>
      <c r="F74" s="17">
        <v>56784</v>
      </c>
      <c r="G74" s="17">
        <v>14</v>
      </c>
      <c r="H74" s="17">
        <v>15500</v>
      </c>
      <c r="I74" s="17">
        <v>3</v>
      </c>
      <c r="J74" s="17">
        <v>0</v>
      </c>
      <c r="K74" s="17">
        <v>0</v>
      </c>
      <c r="L74" s="27"/>
    </row>
    <row r="75" spans="1:12" x14ac:dyDescent="0.25">
      <c r="A75" s="17" t="s">
        <v>62</v>
      </c>
      <c r="B75" s="17">
        <v>1111385</v>
      </c>
      <c r="C75" s="17">
        <v>150</v>
      </c>
      <c r="D75" s="17">
        <v>219802</v>
      </c>
      <c r="E75" s="17">
        <v>44</v>
      </c>
      <c r="F75" s="17">
        <v>626019</v>
      </c>
      <c r="G75" s="17">
        <v>82</v>
      </c>
      <c r="H75" s="17">
        <v>221681</v>
      </c>
      <c r="I75" s="17">
        <v>22</v>
      </c>
      <c r="J75" s="17">
        <v>43883</v>
      </c>
      <c r="K75" s="17">
        <v>2</v>
      </c>
      <c r="L75" s="27"/>
    </row>
    <row r="76" spans="1:12" x14ac:dyDescent="0.25">
      <c r="A76" s="17" t="s">
        <v>63</v>
      </c>
      <c r="B76" s="17">
        <v>165365</v>
      </c>
      <c r="C76" s="17">
        <v>21</v>
      </c>
      <c r="D76" s="17">
        <v>5200</v>
      </c>
      <c r="E76" s="17">
        <v>1</v>
      </c>
      <c r="F76" s="17">
        <v>99458</v>
      </c>
      <c r="G76" s="17">
        <v>17</v>
      </c>
      <c r="H76" s="17">
        <v>21207</v>
      </c>
      <c r="I76" s="17">
        <v>1</v>
      </c>
      <c r="J76" s="17">
        <v>39500</v>
      </c>
      <c r="K76" s="17">
        <v>2</v>
      </c>
      <c r="L76" s="27"/>
    </row>
    <row r="77" spans="1:12" x14ac:dyDescent="0.25">
      <c r="A77" s="17" t="s">
        <v>64</v>
      </c>
      <c r="B77" s="17">
        <v>5500</v>
      </c>
      <c r="C77" s="17">
        <v>1</v>
      </c>
      <c r="D77" s="17">
        <v>0</v>
      </c>
      <c r="E77" s="17">
        <v>0</v>
      </c>
      <c r="F77" s="17">
        <v>5500</v>
      </c>
      <c r="G77" s="17">
        <v>1</v>
      </c>
      <c r="H77" s="17">
        <v>0</v>
      </c>
      <c r="I77" s="17">
        <v>0</v>
      </c>
      <c r="J77" s="17">
        <v>0</v>
      </c>
      <c r="K77" s="17">
        <v>0</v>
      </c>
      <c r="L77" s="27"/>
    </row>
    <row r="78" spans="1:12" x14ac:dyDescent="0.25">
      <c r="A78" s="17" t="s">
        <v>65</v>
      </c>
      <c r="B78" s="17">
        <v>13200</v>
      </c>
      <c r="C78" s="17">
        <v>4</v>
      </c>
      <c r="D78" s="17">
        <v>0</v>
      </c>
      <c r="E78" s="17">
        <v>0</v>
      </c>
      <c r="F78" s="17">
        <v>6200</v>
      </c>
      <c r="G78" s="17">
        <v>3</v>
      </c>
      <c r="H78" s="17">
        <v>0</v>
      </c>
      <c r="I78" s="17">
        <v>0</v>
      </c>
      <c r="J78" s="17">
        <v>7000</v>
      </c>
      <c r="K78" s="17">
        <v>1</v>
      </c>
      <c r="L78" s="27"/>
    </row>
    <row r="79" spans="1:12" x14ac:dyDescent="0.25">
      <c r="A79" s="17" t="s">
        <v>66</v>
      </c>
      <c r="B79" s="17">
        <v>72518</v>
      </c>
      <c r="C79" s="17">
        <v>7</v>
      </c>
      <c r="D79" s="17">
        <v>0</v>
      </c>
      <c r="E79" s="17">
        <v>0</v>
      </c>
      <c r="F79" s="17">
        <v>7718</v>
      </c>
      <c r="G79" s="17">
        <v>2</v>
      </c>
      <c r="H79" s="17">
        <v>32600</v>
      </c>
      <c r="I79" s="17">
        <v>2</v>
      </c>
      <c r="J79" s="17">
        <v>32200</v>
      </c>
      <c r="K79" s="17">
        <v>3</v>
      </c>
      <c r="L79" s="27"/>
    </row>
    <row r="80" spans="1:12" x14ac:dyDescent="0.25">
      <c r="A80" s="17" t="s">
        <v>67</v>
      </c>
      <c r="B80" s="17">
        <v>74225</v>
      </c>
      <c r="C80" s="17">
        <v>15</v>
      </c>
      <c r="D80" s="17">
        <v>0</v>
      </c>
      <c r="E80" s="17">
        <v>0</v>
      </c>
      <c r="F80" s="17">
        <v>50025</v>
      </c>
      <c r="G80" s="17">
        <v>12</v>
      </c>
      <c r="H80" s="17">
        <v>9200</v>
      </c>
      <c r="I80" s="17">
        <v>2</v>
      </c>
      <c r="J80" s="17">
        <v>15000</v>
      </c>
      <c r="K80" s="17">
        <v>1</v>
      </c>
      <c r="L80" s="27"/>
    </row>
    <row r="81" spans="1:12" x14ac:dyDescent="0.25">
      <c r="A81" s="17" t="s">
        <v>68</v>
      </c>
      <c r="B81" s="17">
        <v>947193</v>
      </c>
      <c r="C81" s="17">
        <v>94</v>
      </c>
      <c r="D81" s="17">
        <v>142625</v>
      </c>
      <c r="E81" s="17">
        <v>22</v>
      </c>
      <c r="F81" s="17">
        <v>536894</v>
      </c>
      <c r="G81" s="17">
        <v>51</v>
      </c>
      <c r="H81" s="17">
        <v>190250</v>
      </c>
      <c r="I81" s="17">
        <v>11</v>
      </c>
      <c r="J81" s="17">
        <v>77424</v>
      </c>
      <c r="K81" s="17">
        <v>10</v>
      </c>
      <c r="L81" s="27"/>
    </row>
    <row r="82" spans="1:12" x14ac:dyDescent="0.25">
      <c r="A82" s="17" t="s">
        <v>69</v>
      </c>
      <c r="B82" s="17">
        <v>454153</v>
      </c>
      <c r="C82" s="17">
        <v>55</v>
      </c>
      <c r="D82" s="17">
        <v>96791</v>
      </c>
      <c r="E82" s="17">
        <v>17</v>
      </c>
      <c r="F82" s="17">
        <v>282870</v>
      </c>
      <c r="G82" s="17">
        <v>29</v>
      </c>
      <c r="H82" s="17">
        <v>57492</v>
      </c>
      <c r="I82" s="17">
        <v>7</v>
      </c>
      <c r="J82" s="17">
        <v>17000</v>
      </c>
      <c r="K82" s="17">
        <v>2</v>
      </c>
      <c r="L82" s="27"/>
    </row>
    <row r="83" spans="1:12" x14ac:dyDescent="0.25">
      <c r="L83" s="27"/>
    </row>
    <row r="84" spans="1:12" x14ac:dyDescent="0.25">
      <c r="A84" s="64" t="s">
        <v>70</v>
      </c>
      <c r="B84" s="34">
        <v>8596339</v>
      </c>
      <c r="C84" s="34">
        <v>792</v>
      </c>
      <c r="D84" s="34">
        <v>1025734</v>
      </c>
      <c r="E84" s="34">
        <v>133</v>
      </c>
      <c r="F84" s="34">
        <v>4224052</v>
      </c>
      <c r="G84" s="34">
        <v>360</v>
      </c>
      <c r="H84" s="34">
        <v>1521438</v>
      </c>
      <c r="I84" s="34">
        <v>61</v>
      </c>
      <c r="J84" s="34">
        <v>1825115</v>
      </c>
      <c r="K84" s="34">
        <v>238</v>
      </c>
      <c r="L84" s="27"/>
    </row>
    <row r="85" spans="1:12" x14ac:dyDescent="0.25">
      <c r="A85" s="17" t="s">
        <v>71</v>
      </c>
      <c r="B85" s="17">
        <v>941466</v>
      </c>
      <c r="C85" s="17">
        <v>107</v>
      </c>
      <c r="D85" s="17">
        <v>230574</v>
      </c>
      <c r="E85" s="17">
        <v>38</v>
      </c>
      <c r="F85" s="17">
        <v>597742</v>
      </c>
      <c r="G85" s="17">
        <v>62</v>
      </c>
      <c r="H85" s="17">
        <v>113150</v>
      </c>
      <c r="I85" s="17">
        <v>7</v>
      </c>
      <c r="J85" s="17">
        <v>0</v>
      </c>
      <c r="K85" s="17">
        <v>0</v>
      </c>
      <c r="L85" s="27"/>
    </row>
    <row r="86" spans="1:12" x14ac:dyDescent="0.25">
      <c r="A86" s="17" t="s">
        <v>72</v>
      </c>
      <c r="B86" s="17">
        <v>3685178</v>
      </c>
      <c r="C86" s="17">
        <v>305</v>
      </c>
      <c r="D86" s="17">
        <v>628910</v>
      </c>
      <c r="E86" s="17">
        <v>70</v>
      </c>
      <c r="F86" s="17">
        <v>1870163</v>
      </c>
      <c r="G86" s="17">
        <v>155</v>
      </c>
      <c r="H86" s="17">
        <v>956255</v>
      </c>
      <c r="I86" s="17">
        <v>24</v>
      </c>
      <c r="J86" s="17">
        <v>229850</v>
      </c>
      <c r="K86" s="17">
        <v>56</v>
      </c>
      <c r="L86" s="27"/>
    </row>
    <row r="87" spans="1:12" x14ac:dyDescent="0.25">
      <c r="A87" s="17" t="s">
        <v>73</v>
      </c>
      <c r="B87" s="17">
        <v>101269</v>
      </c>
      <c r="C87" s="17">
        <v>10</v>
      </c>
      <c r="D87" s="17">
        <v>5450</v>
      </c>
      <c r="E87" s="17">
        <v>1</v>
      </c>
      <c r="F87" s="17">
        <v>20300</v>
      </c>
      <c r="G87" s="17">
        <v>3</v>
      </c>
      <c r="H87" s="17">
        <v>13519</v>
      </c>
      <c r="I87" s="17">
        <v>3</v>
      </c>
      <c r="J87" s="17">
        <v>62000</v>
      </c>
      <c r="K87" s="17">
        <v>3</v>
      </c>
      <c r="L87" s="27"/>
    </row>
    <row r="88" spans="1:12" x14ac:dyDescent="0.25">
      <c r="A88" s="17" t="s">
        <v>74</v>
      </c>
      <c r="B88" s="17">
        <v>45218</v>
      </c>
      <c r="C88" s="17">
        <v>4</v>
      </c>
      <c r="D88" s="17">
        <v>0</v>
      </c>
      <c r="E88" s="17">
        <v>0</v>
      </c>
      <c r="F88" s="17">
        <v>0</v>
      </c>
      <c r="G88" s="17">
        <v>0</v>
      </c>
      <c r="H88" s="17">
        <v>12000</v>
      </c>
      <c r="I88" s="17">
        <v>1</v>
      </c>
      <c r="J88" s="17">
        <v>33218</v>
      </c>
      <c r="K88" s="17">
        <v>3</v>
      </c>
      <c r="L88" s="27"/>
    </row>
    <row r="89" spans="1:12" x14ac:dyDescent="0.25">
      <c r="A89" s="17" t="s">
        <v>75</v>
      </c>
      <c r="B89" s="17">
        <v>33014</v>
      </c>
      <c r="C89" s="17">
        <v>4</v>
      </c>
      <c r="D89" s="17">
        <v>0</v>
      </c>
      <c r="E89" s="17">
        <v>0</v>
      </c>
      <c r="F89" s="17">
        <v>500</v>
      </c>
      <c r="G89" s="17">
        <v>1</v>
      </c>
      <c r="H89" s="17">
        <v>0</v>
      </c>
      <c r="I89" s="17">
        <v>0</v>
      </c>
      <c r="J89" s="17">
        <v>32514</v>
      </c>
      <c r="K89" s="17">
        <v>3</v>
      </c>
      <c r="L89" s="27"/>
    </row>
    <row r="90" spans="1:12" x14ac:dyDescent="0.25">
      <c r="A90" s="17" t="s">
        <v>76</v>
      </c>
      <c r="B90" s="17">
        <v>484122</v>
      </c>
      <c r="C90" s="17">
        <v>35</v>
      </c>
      <c r="D90" s="17">
        <v>5100</v>
      </c>
      <c r="E90" s="17">
        <v>1</v>
      </c>
      <c r="F90" s="17">
        <v>141400</v>
      </c>
      <c r="G90" s="17">
        <v>14</v>
      </c>
      <c r="H90" s="17">
        <v>80000</v>
      </c>
      <c r="I90" s="17">
        <v>2</v>
      </c>
      <c r="J90" s="17">
        <v>257622</v>
      </c>
      <c r="K90" s="17">
        <v>18</v>
      </c>
      <c r="L90" s="27"/>
    </row>
    <row r="91" spans="1:12" x14ac:dyDescent="0.25">
      <c r="A91" s="17" t="s">
        <v>77</v>
      </c>
      <c r="B91" s="17">
        <v>308487</v>
      </c>
      <c r="C91" s="17">
        <v>33</v>
      </c>
      <c r="D91" s="17">
        <v>7300</v>
      </c>
      <c r="E91" s="17">
        <v>1</v>
      </c>
      <c r="F91" s="17">
        <v>145377</v>
      </c>
      <c r="G91" s="17">
        <v>14</v>
      </c>
      <c r="H91" s="17">
        <v>35850</v>
      </c>
      <c r="I91" s="17">
        <v>1</v>
      </c>
      <c r="J91" s="17">
        <v>119960</v>
      </c>
      <c r="K91" s="17">
        <v>17</v>
      </c>
      <c r="L91" s="27"/>
    </row>
    <row r="92" spans="1:12" x14ac:dyDescent="0.25">
      <c r="A92" s="17" t="s">
        <v>78</v>
      </c>
      <c r="B92" s="17">
        <v>259795</v>
      </c>
      <c r="C92" s="17">
        <v>19</v>
      </c>
      <c r="D92" s="17">
        <v>0</v>
      </c>
      <c r="E92" s="17">
        <v>0</v>
      </c>
      <c r="F92" s="17">
        <v>78245</v>
      </c>
      <c r="G92" s="17">
        <v>7</v>
      </c>
      <c r="H92" s="17">
        <v>52500</v>
      </c>
      <c r="I92" s="17">
        <v>2</v>
      </c>
      <c r="J92" s="17">
        <v>129050</v>
      </c>
      <c r="K92" s="17">
        <v>10</v>
      </c>
      <c r="L92" s="27"/>
    </row>
    <row r="93" spans="1:12" x14ac:dyDescent="0.25">
      <c r="A93" s="17" t="s">
        <v>79</v>
      </c>
      <c r="B93" s="17">
        <v>944854</v>
      </c>
      <c r="C93" s="17">
        <v>83</v>
      </c>
      <c r="D93" s="17">
        <v>53700</v>
      </c>
      <c r="E93" s="17">
        <v>8</v>
      </c>
      <c r="F93" s="17">
        <v>761240</v>
      </c>
      <c r="G93" s="17">
        <v>63</v>
      </c>
      <c r="H93" s="17">
        <v>125914</v>
      </c>
      <c r="I93" s="17">
        <v>11</v>
      </c>
      <c r="J93" s="17">
        <v>4000</v>
      </c>
      <c r="K93" s="17">
        <v>1</v>
      </c>
      <c r="L93" s="27"/>
    </row>
    <row r="94" spans="1:12" x14ac:dyDescent="0.25">
      <c r="A94" s="17" t="s">
        <v>80</v>
      </c>
      <c r="B94" s="17">
        <v>630215</v>
      </c>
      <c r="C94" s="17">
        <v>65</v>
      </c>
      <c r="D94" s="17">
        <v>94700</v>
      </c>
      <c r="E94" s="17">
        <v>14</v>
      </c>
      <c r="F94" s="17">
        <v>368915</v>
      </c>
      <c r="G94" s="17">
        <v>32</v>
      </c>
      <c r="H94" s="17">
        <v>113400</v>
      </c>
      <c r="I94" s="17">
        <v>6</v>
      </c>
      <c r="J94" s="17">
        <v>53200</v>
      </c>
      <c r="K94" s="17">
        <v>13</v>
      </c>
      <c r="L94" s="27"/>
    </row>
    <row r="95" spans="1:12" x14ac:dyDescent="0.25">
      <c r="A95" s="17" t="s">
        <v>81</v>
      </c>
      <c r="B95" s="17">
        <v>342288</v>
      </c>
      <c r="C95" s="17">
        <v>56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342288</v>
      </c>
      <c r="K95" s="17">
        <v>56</v>
      </c>
      <c r="L95" s="27"/>
    </row>
    <row r="96" spans="1:12" x14ac:dyDescent="0.25">
      <c r="A96" s="17" t="s">
        <v>82</v>
      </c>
      <c r="B96" s="17">
        <v>340715</v>
      </c>
      <c r="C96" s="17">
        <v>16</v>
      </c>
      <c r="D96" s="17">
        <v>0</v>
      </c>
      <c r="E96" s="17">
        <v>0</v>
      </c>
      <c r="F96" s="17">
        <v>180565</v>
      </c>
      <c r="G96" s="17">
        <v>3</v>
      </c>
      <c r="H96" s="17">
        <v>9000</v>
      </c>
      <c r="I96" s="17">
        <v>2</v>
      </c>
      <c r="J96" s="17">
        <v>151150</v>
      </c>
      <c r="K96" s="17">
        <v>11</v>
      </c>
      <c r="L96" s="27"/>
    </row>
    <row r="97" spans="1:16" x14ac:dyDescent="0.25">
      <c r="A97" s="17" t="s">
        <v>83</v>
      </c>
      <c r="B97" s="17">
        <v>420586</v>
      </c>
      <c r="C97" s="17">
        <v>47</v>
      </c>
      <c r="D97" s="17">
        <v>0</v>
      </c>
      <c r="E97" s="17">
        <v>0</v>
      </c>
      <c r="F97" s="17">
        <v>59605</v>
      </c>
      <c r="G97" s="17">
        <v>6</v>
      </c>
      <c r="H97" s="17">
        <v>9850</v>
      </c>
      <c r="I97" s="17">
        <v>2</v>
      </c>
      <c r="J97" s="17">
        <v>351131</v>
      </c>
      <c r="K97" s="17">
        <v>39</v>
      </c>
      <c r="L97" s="27"/>
    </row>
    <row r="98" spans="1:16" x14ac:dyDescent="0.25">
      <c r="A98" s="17" t="s">
        <v>84</v>
      </c>
      <c r="B98" s="17">
        <v>59132</v>
      </c>
      <c r="C98" s="17">
        <v>8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59132</v>
      </c>
      <c r="K98" s="17">
        <v>8</v>
      </c>
      <c r="L98" s="27"/>
    </row>
    <row r="99" spans="1:16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27"/>
    </row>
    <row r="100" spans="1:16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7"/>
    </row>
    <row r="101" spans="1:16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27"/>
      <c r="M101" s="28"/>
      <c r="N101" s="28"/>
      <c r="O101" s="28"/>
      <c r="P101" s="28"/>
    </row>
    <row r="102" spans="1:16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27"/>
      <c r="M102" s="28"/>
      <c r="N102" s="28"/>
      <c r="O102" s="28"/>
      <c r="P102" s="28"/>
    </row>
    <row r="103" spans="1:16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27"/>
      <c r="M103" s="28"/>
      <c r="N103" s="28"/>
      <c r="O103" s="28"/>
      <c r="P103" s="28"/>
    </row>
    <row r="104" spans="1:16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27"/>
      <c r="M104" s="28"/>
      <c r="N104" s="28"/>
      <c r="O104" s="28"/>
      <c r="P104" s="28"/>
    </row>
    <row r="105" spans="1:16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27"/>
      <c r="M105" s="28"/>
      <c r="N105" s="28"/>
      <c r="O105" s="28"/>
      <c r="P105" s="28"/>
    </row>
    <row r="106" spans="1:16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27"/>
      <c r="M106" s="28"/>
      <c r="N106" s="28"/>
      <c r="O106" s="28"/>
      <c r="P106" s="28"/>
    </row>
    <row r="107" spans="1:16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27"/>
      <c r="M107" s="28"/>
      <c r="N107" s="28"/>
      <c r="O107" s="28"/>
      <c r="P107" s="28"/>
    </row>
    <row r="108" spans="1:16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27"/>
      <c r="M108" s="28"/>
      <c r="N108" s="28"/>
      <c r="O108" s="28"/>
      <c r="P108" s="28"/>
    </row>
    <row r="109" spans="1:16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27"/>
      <c r="M109" s="28"/>
      <c r="N109" s="28"/>
      <c r="O109" s="28"/>
      <c r="P109" s="28"/>
    </row>
    <row r="110" spans="1:16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27"/>
      <c r="M110" s="28"/>
      <c r="N110" s="28"/>
      <c r="O110" s="28"/>
      <c r="P110" s="28"/>
    </row>
    <row r="111" spans="1:16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27"/>
      <c r="M111" s="28"/>
      <c r="N111" s="28"/>
      <c r="O111" s="28"/>
      <c r="P111" s="28"/>
    </row>
    <row r="112" spans="1:16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27"/>
      <c r="M112" s="28"/>
      <c r="N112" s="28"/>
      <c r="O112" s="28"/>
      <c r="P112" s="28"/>
    </row>
    <row r="113" spans="1:16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  <c r="L113" s="27"/>
      <c r="M113" s="28"/>
      <c r="N113" s="28"/>
      <c r="O113" s="28"/>
      <c r="P113" s="28"/>
    </row>
    <row r="114" spans="1:16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  <c r="L114" s="27"/>
      <c r="M114" s="28"/>
      <c r="N114" s="28"/>
      <c r="O114" s="28"/>
      <c r="P114" s="28"/>
    </row>
    <row r="115" spans="1:16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  <c r="L115" s="27"/>
      <c r="M115" s="28"/>
      <c r="N115" s="28"/>
      <c r="O115" s="28"/>
      <c r="P115" s="28"/>
    </row>
    <row r="116" spans="1:16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  <c r="L116" s="27"/>
      <c r="M116" s="28"/>
      <c r="N116" s="28"/>
      <c r="O116" s="28"/>
      <c r="P116" s="28"/>
    </row>
    <row r="117" spans="1:16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  <c r="L117" s="27"/>
      <c r="M117" s="28"/>
      <c r="N117" s="28"/>
      <c r="O117" s="28"/>
      <c r="P117" s="28"/>
    </row>
    <row r="118" spans="1:16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  <c r="L118" s="27"/>
      <c r="M118" s="28"/>
      <c r="N118" s="28"/>
      <c r="O118" s="28"/>
      <c r="P118" s="28"/>
    </row>
    <row r="119" spans="1:16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  <c r="L119" s="27"/>
      <c r="M119" s="28"/>
      <c r="N119" s="28"/>
      <c r="O119" s="28"/>
      <c r="P119" s="28"/>
    </row>
    <row r="120" spans="1:16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  <c r="L120" s="27"/>
      <c r="M120" s="28"/>
      <c r="N120" s="28"/>
      <c r="O120" s="28"/>
      <c r="P120" s="28"/>
    </row>
    <row r="121" spans="1:16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  <c r="L121" s="27"/>
      <c r="M121" s="28"/>
      <c r="N121" s="28"/>
      <c r="O121" s="28"/>
      <c r="P121" s="28"/>
    </row>
    <row r="122" spans="1:16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  <c r="L122" s="27"/>
      <c r="M122" s="28"/>
      <c r="N122" s="28"/>
      <c r="O122" s="28"/>
      <c r="P122" s="28"/>
    </row>
    <row r="123" spans="1:16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  <c r="L123" s="27"/>
      <c r="M123" s="28"/>
      <c r="N123" s="28"/>
      <c r="O123" s="28"/>
      <c r="P123" s="28"/>
    </row>
    <row r="124" spans="1:16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  <c r="L124" s="27"/>
      <c r="M124" s="28"/>
      <c r="N124" s="28"/>
      <c r="O124" s="28"/>
      <c r="P124" s="28"/>
    </row>
    <row r="125" spans="1:16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27"/>
      <c r="M125" s="28"/>
      <c r="N125" s="28"/>
      <c r="O125" s="28"/>
      <c r="P125" s="28"/>
    </row>
    <row r="126" spans="1:16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27"/>
      <c r="M126" s="28"/>
      <c r="N126" s="28"/>
      <c r="O126" s="28"/>
      <c r="P126" s="28"/>
    </row>
    <row r="127" spans="1:16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27"/>
      <c r="M127" s="28"/>
      <c r="N127" s="28"/>
      <c r="O127" s="28"/>
      <c r="P127" s="28"/>
    </row>
    <row r="128" spans="1:16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27"/>
      <c r="M128" s="28"/>
      <c r="N128" s="28"/>
      <c r="O128" s="28"/>
      <c r="P128" s="28"/>
    </row>
    <row r="129" spans="2:16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27"/>
      <c r="M129" s="28"/>
      <c r="N129" s="28"/>
      <c r="O129" s="28"/>
      <c r="P129" s="28"/>
    </row>
    <row r="130" spans="2:16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27"/>
      <c r="M130" s="28"/>
      <c r="N130" s="28"/>
      <c r="O130" s="28"/>
      <c r="P130" s="28"/>
    </row>
    <row r="131" spans="2:16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27"/>
      <c r="M131" s="28"/>
      <c r="N131" s="28"/>
      <c r="O131" s="28"/>
      <c r="P131" s="28"/>
    </row>
    <row r="132" spans="2:16" x14ac:dyDescent="0.25">
      <c r="L132" s="27"/>
      <c r="M132" s="28"/>
      <c r="N132" s="28"/>
      <c r="O132" s="28"/>
      <c r="P132" s="28"/>
    </row>
    <row r="133" spans="2:16" x14ac:dyDescent="0.25">
      <c r="L133" s="27"/>
      <c r="M133" s="28"/>
      <c r="N133" s="28"/>
      <c r="O133" s="28"/>
      <c r="P133" s="28"/>
    </row>
    <row r="134" spans="2:16" x14ac:dyDescent="0.25">
      <c r="L134" s="27"/>
      <c r="M134" s="28"/>
      <c r="N134" s="28"/>
      <c r="O134" s="28"/>
      <c r="P134" s="28"/>
    </row>
    <row r="135" spans="2:16" x14ac:dyDescent="0.25">
      <c r="L135" s="27"/>
      <c r="M135" s="28"/>
      <c r="N135" s="28"/>
      <c r="O135" s="28"/>
      <c r="P135" s="28"/>
    </row>
    <row r="136" spans="2:16" x14ac:dyDescent="0.25">
      <c r="L136" s="27"/>
      <c r="M136" s="28"/>
      <c r="N136" s="28"/>
      <c r="O136" s="28"/>
      <c r="P136" s="28"/>
    </row>
    <row r="137" spans="2:16" x14ac:dyDescent="0.25">
      <c r="L137" s="27"/>
      <c r="M137" s="28"/>
      <c r="N137" s="28"/>
      <c r="O137" s="28"/>
      <c r="P137" s="28"/>
    </row>
    <row r="138" spans="2:16" x14ac:dyDescent="0.25">
      <c r="L138" s="27"/>
      <c r="M138" s="28"/>
      <c r="N138" s="28"/>
      <c r="O138" s="28"/>
      <c r="P138" s="28"/>
    </row>
    <row r="139" spans="2:16" x14ac:dyDescent="0.25">
      <c r="L139" s="27"/>
      <c r="M139" s="28"/>
      <c r="N139" s="28"/>
      <c r="O139" s="28"/>
      <c r="P139" s="28"/>
    </row>
    <row r="140" spans="2:16" x14ac:dyDescent="0.25">
      <c r="L140" s="27"/>
      <c r="M140" s="28"/>
      <c r="N140" s="28"/>
      <c r="O140" s="28"/>
      <c r="P140" s="28"/>
    </row>
    <row r="141" spans="2:16" x14ac:dyDescent="0.25">
      <c r="L141" s="27"/>
      <c r="M141" s="27"/>
      <c r="N141" s="27"/>
      <c r="O141" s="27"/>
      <c r="P141" s="27"/>
    </row>
    <row r="142" spans="2:16" x14ac:dyDescent="0.25">
      <c r="M142" s="28"/>
      <c r="N142" s="28"/>
    </row>
    <row r="144" spans="2:16" x14ac:dyDescent="0.25">
      <c r="M144" s="28"/>
      <c r="N144" s="2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0"/>
  <sheetViews>
    <sheetView topLeftCell="A19" workbookViewId="0">
      <selection activeCell="A11" sqref="A11:S15"/>
    </sheetView>
  </sheetViews>
  <sheetFormatPr defaultRowHeight="15" x14ac:dyDescent="0.25"/>
  <cols>
    <col min="1" max="1" width="18.42578125" customWidth="1"/>
  </cols>
  <sheetData>
    <row r="1" spans="1:19" x14ac:dyDescent="0.25">
      <c r="A1" t="s">
        <v>108</v>
      </c>
    </row>
    <row r="2" spans="1:19" s="64" customFormat="1" x14ac:dyDescent="0.25">
      <c r="B2" s="77">
        <f t="shared" ref="B2:J2" si="0">+C2-1</f>
        <v>2001</v>
      </c>
      <c r="C2" s="77">
        <f t="shared" si="0"/>
        <v>2002</v>
      </c>
      <c r="D2" s="77">
        <f t="shared" si="0"/>
        <v>2003</v>
      </c>
      <c r="E2" s="77">
        <f t="shared" si="0"/>
        <v>2004</v>
      </c>
      <c r="F2" s="77">
        <f t="shared" si="0"/>
        <v>2005</v>
      </c>
      <c r="G2" s="77">
        <f t="shared" si="0"/>
        <v>2006</v>
      </c>
      <c r="H2" s="77">
        <f t="shared" si="0"/>
        <v>2007</v>
      </c>
      <c r="I2" s="77">
        <f t="shared" si="0"/>
        <v>2008</v>
      </c>
      <c r="J2" s="77">
        <f t="shared" si="0"/>
        <v>2009</v>
      </c>
      <c r="K2" s="77">
        <v>2010</v>
      </c>
      <c r="L2" s="77">
        <v>2011</v>
      </c>
      <c r="M2" s="77">
        <v>2012</v>
      </c>
      <c r="N2" s="77">
        <v>2013</v>
      </c>
      <c r="O2" s="77">
        <v>2014</v>
      </c>
      <c r="P2" s="77">
        <v>2015</v>
      </c>
      <c r="Q2" s="64">
        <v>2016</v>
      </c>
      <c r="R2" s="64">
        <v>2017</v>
      </c>
      <c r="S2" s="64">
        <v>2018</v>
      </c>
    </row>
    <row r="3" spans="1:19" x14ac:dyDescent="0.25">
      <c r="A3" s="2" t="s">
        <v>9</v>
      </c>
      <c r="B3" s="49">
        <f>'2001'!$C$6</f>
        <v>9428</v>
      </c>
      <c r="C3" s="49">
        <f>'2002'!$C$6</f>
        <v>10096</v>
      </c>
      <c r="D3" s="49">
        <f>'2003'!$C$6</f>
        <v>11950</v>
      </c>
      <c r="E3" s="49">
        <f>'2004'!$C$6</f>
        <v>14346</v>
      </c>
      <c r="F3" s="49">
        <f>'2005'!$C$6</f>
        <v>15806</v>
      </c>
      <c r="G3" s="49">
        <f>'2006'!$C$6</f>
        <v>11848</v>
      </c>
      <c r="H3" s="49">
        <f>'2007'!$C$6</f>
        <v>15221</v>
      </c>
      <c r="I3" s="49">
        <f>'2008'!$C$6</f>
        <v>6231</v>
      </c>
      <c r="J3" s="49">
        <f>'2009'!$C$6</f>
        <v>3678</v>
      </c>
      <c r="K3" s="49">
        <f>'2010'!$C$6</f>
        <v>4707</v>
      </c>
      <c r="L3" s="49">
        <f>'2011'!$C$6</f>
        <v>6596</v>
      </c>
      <c r="M3" s="49">
        <f>'2012'!$C$6</f>
        <v>7623</v>
      </c>
      <c r="N3" s="49">
        <f>'2013'!$C$6</f>
        <v>8449</v>
      </c>
      <c r="O3" s="49">
        <f>'2014'!$C$6</f>
        <v>9387</v>
      </c>
      <c r="P3" s="49">
        <f>'2015'!$C$6</f>
        <v>11283</v>
      </c>
      <c r="Q3">
        <f>'2016'!S21</f>
        <v>12408</v>
      </c>
      <c r="R3">
        <f>'2017'!S21</f>
        <v>12106</v>
      </c>
      <c r="S3" s="92">
        <f>'2018'!U20</f>
        <v>12190</v>
      </c>
    </row>
    <row r="4" spans="1:19" x14ac:dyDescent="0.25">
      <c r="A4" s="2" t="s">
        <v>10</v>
      </c>
      <c r="B4" s="49">
        <f>'2001'!$C$8</f>
        <v>6563</v>
      </c>
      <c r="C4" s="49">
        <f>'2002'!$C$8</f>
        <v>7141</v>
      </c>
      <c r="D4" s="49">
        <f>'2003'!$C$8</f>
        <v>8449</v>
      </c>
      <c r="E4" s="49">
        <f>'2004'!$C$8</f>
        <v>10119</v>
      </c>
      <c r="F4" s="49">
        <f>'2005'!$C$8</f>
        <v>9620</v>
      </c>
      <c r="G4" s="49">
        <f>'2006'!$C$8</f>
        <v>7455</v>
      </c>
      <c r="H4" s="49">
        <f>'2007'!$C$8</f>
        <v>10057</v>
      </c>
      <c r="I4" s="49">
        <f>'2008'!$C$8</f>
        <v>3532</v>
      </c>
      <c r="J4" s="49">
        <f>'2009'!$C$8</f>
        <v>2082</v>
      </c>
      <c r="K4" s="49">
        <f>'2010'!$C$8</f>
        <v>2997</v>
      </c>
      <c r="L4" s="49">
        <f>'2011'!$C$8</f>
        <v>4628</v>
      </c>
      <c r="M4" s="49">
        <f>'2012'!$C$8</f>
        <v>5344</v>
      </c>
      <c r="N4" s="49">
        <f>'2013'!$C$8</f>
        <v>5849</v>
      </c>
      <c r="O4" s="49">
        <f>'2014'!$C$8</f>
        <v>6292</v>
      </c>
      <c r="P4" s="49">
        <f>'2015'!$C$8</f>
        <v>7388</v>
      </c>
      <c r="Q4" s="63">
        <f>'2016'!S22</f>
        <v>7989</v>
      </c>
      <c r="R4" s="63">
        <f>'2017'!S22</f>
        <v>7439</v>
      </c>
      <c r="S4" s="92">
        <f>'2018'!U21</f>
        <v>7725</v>
      </c>
    </row>
    <row r="5" spans="1:19" x14ac:dyDescent="0.25">
      <c r="A5" s="45" t="s">
        <v>107</v>
      </c>
      <c r="B5" s="79">
        <f>'2001'!$C$18+'2001'!$C$25+'2001'!$C$37+'2001'!$C$49+'2001'!$C$58+'2001'!$C$73+'2001'!$C$84</f>
        <v>2865</v>
      </c>
      <c r="C5" s="49">
        <f>'2002'!$C$18+'2002'!$C$25+'2002'!$C$37+'2002'!$C$49+'2002'!$C$58+'2002'!$C$73+'2002'!$C$84</f>
        <v>2955</v>
      </c>
      <c r="D5" s="49">
        <f>'2003'!$C$18+'2003'!$C$25+'2003'!$C$37+'2003'!$C$49+'2003'!$C$58+'2003'!$C$73+'2003'!$C$84</f>
        <v>3501</v>
      </c>
      <c r="E5" s="49">
        <f>'2004'!$C$18+'2004'!$C$25+'2004'!$C$37+'2004'!$C$49+'2004'!$C$58+'2004'!$C$73+'2004'!$C$84</f>
        <v>4227</v>
      </c>
      <c r="F5" s="49">
        <f>'2005'!$C$18+'2005'!$C$25+'2005'!$C$37+'2005'!$C$49+'2005'!$C$58+'2005'!$C$73+'2005'!$C$84</f>
        <v>6186</v>
      </c>
      <c r="G5" s="49">
        <f>'2006'!$C$18+'2006'!$C$25+'2006'!$C$37+'2006'!$C$49+'2006'!$C$58+'2006'!$C$73+'2006'!$C$84</f>
        <v>4393</v>
      </c>
      <c r="H5" s="49">
        <f>'2007'!$C$18+'2007'!$C$25+'2007'!$C$37+'2007'!$C$49+'2007'!$C$58+'2007'!$C$73+'2007'!$C$84</f>
        <v>5164</v>
      </c>
      <c r="I5" s="49">
        <f>'2008'!$C$18+'2008'!$C$25+'2008'!$C$37+'2008'!$C$49+'2008'!$C$58+'2008'!$C$73+'2008'!$C$84</f>
        <v>2699</v>
      </c>
      <c r="J5" s="49">
        <f>'2009'!$C$18+'2009'!$C$25+'2009'!$C$37+'2009'!$C$49+'2009'!$C$58+'2009'!$C$73+'2009'!$C$84</f>
        <v>1596</v>
      </c>
      <c r="K5" s="49">
        <f>'2010'!$C$18+'2010'!$C$25+'2010'!$C$37+'2010'!$C$49+'2010'!$C$58+'2010'!$C$73+'2010'!$C$84</f>
        <v>1710</v>
      </c>
      <c r="L5" s="49">
        <f>'2011'!$C$18+'2011'!$C$25+'2011'!$C$37+'2011'!$C$49+'2011'!$C$58+'2011'!$C$73+'2011'!$C$84</f>
        <v>1968</v>
      </c>
      <c r="M5" s="49">
        <f>'2012'!C17+'2012'!C24+'2012'!C36+'2012'!C47+'2012'!C56+'2012'!C71+'2012'!C82</f>
        <v>2279</v>
      </c>
      <c r="N5" s="49">
        <f>'2013'!$C$17+'2013'!$C$24+'2013'!$C$36+'2013'!$C$47+'2013'!$C$56+'2013'!$C$71+'2013'!$C$82</f>
        <v>2600</v>
      </c>
      <c r="O5" s="49">
        <f>'2014'!$C$17+'2014'!$C$24+'2014'!$C$36+'2014'!$C$47+'2014'!$C$56+'2014'!$C$71+'2014'!$C$82</f>
        <v>3095</v>
      </c>
      <c r="P5" s="49">
        <f>'2015'!$C$17+'2015'!$C$24+'2015'!$C$36+'2015'!$C$47+'2015'!$C$56+'2015'!$C$71+'2015'!$C$82</f>
        <v>3895</v>
      </c>
      <c r="Q5" s="63">
        <f>'2016'!S23</f>
        <v>4419</v>
      </c>
      <c r="R5" s="63">
        <f>'2017'!S23</f>
        <v>4667</v>
      </c>
      <c r="S5" s="92">
        <f>'2018'!U22</f>
        <v>4465</v>
      </c>
    </row>
    <row r="6" spans="1:19" x14ac:dyDescent="0.25">
      <c r="A6" s="2" t="s">
        <v>55</v>
      </c>
      <c r="B6" s="49">
        <f>'2001'!$C$73</f>
        <v>192</v>
      </c>
      <c r="C6" s="49">
        <f>'2002'!$C$73</f>
        <v>211</v>
      </c>
      <c r="D6" s="49">
        <f>'2003'!$C$73</f>
        <v>369</v>
      </c>
      <c r="E6" s="49">
        <f>'2004'!$C$73</f>
        <v>411</v>
      </c>
      <c r="F6" s="49">
        <f>'2005'!$C$73</f>
        <v>542</v>
      </c>
      <c r="G6" s="49">
        <f>'2006'!$C$73</f>
        <v>478</v>
      </c>
      <c r="H6" s="49">
        <f>'2007'!$C$73</f>
        <v>443</v>
      </c>
      <c r="I6" s="49">
        <f>'2008'!$C$73</f>
        <v>267</v>
      </c>
      <c r="J6" s="49">
        <f>'2009'!$C$73</f>
        <v>181</v>
      </c>
      <c r="K6" s="49">
        <f>'2010'!$C$73</f>
        <v>196</v>
      </c>
      <c r="L6" s="49">
        <f>'2011'!$C$73</f>
        <v>208</v>
      </c>
      <c r="M6" s="49">
        <f>'2012'!$C$71</f>
        <v>225</v>
      </c>
      <c r="N6" s="49">
        <f>'2013'!$C$71</f>
        <v>280</v>
      </c>
      <c r="O6" s="49">
        <f>'2013'!$C$71</f>
        <v>280</v>
      </c>
      <c r="P6" s="49">
        <f>'2015'!$C$71</f>
        <v>333</v>
      </c>
      <c r="Q6" s="63">
        <f>'2016'!S24</f>
        <v>281</v>
      </c>
      <c r="R6" s="63">
        <f>'2017'!S24</f>
        <v>317</v>
      </c>
      <c r="S6" s="93">
        <f>'2018'!U23</f>
        <v>373</v>
      </c>
    </row>
    <row r="7" spans="1:19" x14ac:dyDescent="0.25">
      <c r="A7" s="2"/>
      <c r="B7" s="49">
        <f t="shared" ref="B7:P7" si="1">B3-B4-B5-B6</f>
        <v>-192</v>
      </c>
      <c r="C7" s="49">
        <f t="shared" si="1"/>
        <v>-211</v>
      </c>
      <c r="D7" s="49">
        <f t="shared" si="1"/>
        <v>-369</v>
      </c>
      <c r="E7" s="49">
        <f t="shared" si="1"/>
        <v>-411</v>
      </c>
      <c r="F7" s="49">
        <f t="shared" si="1"/>
        <v>-542</v>
      </c>
      <c r="G7" s="49">
        <f t="shared" si="1"/>
        <v>-478</v>
      </c>
      <c r="H7" s="49">
        <f t="shared" si="1"/>
        <v>-443</v>
      </c>
      <c r="I7" s="49">
        <f t="shared" si="1"/>
        <v>-267</v>
      </c>
      <c r="J7" s="49">
        <f t="shared" si="1"/>
        <v>-181</v>
      </c>
      <c r="K7" s="49">
        <f t="shared" si="1"/>
        <v>-196</v>
      </c>
      <c r="L7" s="49">
        <f t="shared" si="1"/>
        <v>-208</v>
      </c>
      <c r="M7" s="49">
        <f t="shared" si="1"/>
        <v>-225</v>
      </c>
      <c r="N7" s="49">
        <f t="shared" si="1"/>
        <v>-280</v>
      </c>
      <c r="O7" s="49">
        <f t="shared" si="1"/>
        <v>-280</v>
      </c>
      <c r="P7" s="49">
        <f t="shared" si="1"/>
        <v>-333</v>
      </c>
      <c r="Q7">
        <v>-281</v>
      </c>
      <c r="R7">
        <v>-317</v>
      </c>
      <c r="S7">
        <v>-373</v>
      </c>
    </row>
    <row r="8" spans="1:19" s="63" customFormat="1" x14ac:dyDescent="0.25">
      <c r="A8" s="2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9" x14ac:dyDescent="0.25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9" x14ac:dyDescent="0.25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9" s="64" customFormat="1" x14ac:dyDescent="0.25">
      <c r="B11" s="77">
        <f t="shared" ref="B11:J11" si="2">+C11-1</f>
        <v>2001</v>
      </c>
      <c r="C11" s="77">
        <f t="shared" si="2"/>
        <v>2002</v>
      </c>
      <c r="D11" s="77">
        <f t="shared" si="2"/>
        <v>2003</v>
      </c>
      <c r="E11" s="77">
        <f t="shared" si="2"/>
        <v>2004</v>
      </c>
      <c r="F11" s="77">
        <f t="shared" si="2"/>
        <v>2005</v>
      </c>
      <c r="G11" s="77">
        <f t="shared" si="2"/>
        <v>2006</v>
      </c>
      <c r="H11" s="77">
        <f t="shared" si="2"/>
        <v>2007</v>
      </c>
      <c r="I11" s="77">
        <f t="shared" si="2"/>
        <v>2008</v>
      </c>
      <c r="J11" s="77">
        <f t="shared" si="2"/>
        <v>2009</v>
      </c>
      <c r="K11" s="77">
        <v>2010</v>
      </c>
      <c r="L11" s="77">
        <v>2011</v>
      </c>
      <c r="M11" s="77">
        <v>2012</v>
      </c>
      <c r="N11" s="77">
        <v>2013</v>
      </c>
      <c r="O11" s="77">
        <v>2014</v>
      </c>
      <c r="P11" s="77">
        <v>2015</v>
      </c>
      <c r="Q11" s="64">
        <v>2016</v>
      </c>
      <c r="R11" s="64">
        <v>2017</v>
      </c>
      <c r="S11" s="64">
        <v>2018</v>
      </c>
    </row>
    <row r="12" spans="1:19" x14ac:dyDescent="0.25">
      <c r="A12" s="2" t="s">
        <v>9</v>
      </c>
      <c r="B12" s="78">
        <f t="shared" ref="B12:S12" si="3">B3/$B$3*100</f>
        <v>100</v>
      </c>
      <c r="C12" s="80">
        <f t="shared" si="3"/>
        <v>107.08527789563004</v>
      </c>
      <c r="D12" s="80">
        <f t="shared" si="3"/>
        <v>126.75010606703437</v>
      </c>
      <c r="E12" s="80">
        <f t="shared" si="3"/>
        <v>152.16376750106068</v>
      </c>
      <c r="F12" s="80">
        <f t="shared" si="3"/>
        <v>167.64955451845566</v>
      </c>
      <c r="G12" s="80">
        <f t="shared" si="3"/>
        <v>125.66822231650403</v>
      </c>
      <c r="H12" s="80">
        <f t="shared" si="3"/>
        <v>161.44463300806109</v>
      </c>
      <c r="I12" s="80">
        <f t="shared" si="3"/>
        <v>66.090369113279593</v>
      </c>
      <c r="J12" s="80">
        <f t="shared" si="3"/>
        <v>39.011455239711495</v>
      </c>
      <c r="K12" s="80">
        <f t="shared" si="3"/>
        <v>49.925753075943994</v>
      </c>
      <c r="L12" s="80">
        <f t="shared" si="3"/>
        <v>69.961815867628346</v>
      </c>
      <c r="M12" s="80">
        <f t="shared" si="3"/>
        <v>80.854900296987694</v>
      </c>
      <c r="N12" s="80">
        <f t="shared" si="3"/>
        <v>89.616037335596104</v>
      </c>
      <c r="O12" s="80">
        <f t="shared" si="3"/>
        <v>99.56512515910056</v>
      </c>
      <c r="P12" s="80">
        <f t="shared" si="3"/>
        <v>119.67543487484089</v>
      </c>
      <c r="Q12" s="80">
        <f t="shared" si="3"/>
        <v>131.6079762409843</v>
      </c>
      <c r="R12" s="80">
        <f t="shared" si="3"/>
        <v>128.40475180313959</v>
      </c>
      <c r="S12" s="80">
        <f t="shared" si="3"/>
        <v>129.29571489181163</v>
      </c>
    </row>
    <row r="13" spans="1:19" x14ac:dyDescent="0.25">
      <c r="A13" s="2" t="s">
        <v>10</v>
      </c>
      <c r="B13" s="78">
        <f t="shared" ref="B13:S13" si="4">B4/$B$4*100</f>
        <v>100</v>
      </c>
      <c r="C13" s="80">
        <f t="shared" si="4"/>
        <v>108.80694804205393</v>
      </c>
      <c r="D13" s="80">
        <f t="shared" si="4"/>
        <v>128.73685814414139</v>
      </c>
      <c r="E13" s="80">
        <f t="shared" si="4"/>
        <v>154.18253847325917</v>
      </c>
      <c r="F13" s="80">
        <f t="shared" si="4"/>
        <v>146.57930824318146</v>
      </c>
      <c r="G13" s="80">
        <f t="shared" si="4"/>
        <v>113.59134542130123</v>
      </c>
      <c r="H13" s="80">
        <f t="shared" si="4"/>
        <v>153.23784854487278</v>
      </c>
      <c r="I13" s="80">
        <f t="shared" si="4"/>
        <v>53.816852049367668</v>
      </c>
      <c r="J13" s="80">
        <f t="shared" si="4"/>
        <v>31.723297272588759</v>
      </c>
      <c r="K13" s="80">
        <f t="shared" si="4"/>
        <v>45.665092183452686</v>
      </c>
      <c r="L13" s="80">
        <f t="shared" si="4"/>
        <v>70.51653207374676</v>
      </c>
      <c r="M13" s="80">
        <f t="shared" si="4"/>
        <v>81.4261770531769</v>
      </c>
      <c r="N13" s="80">
        <f t="shared" si="4"/>
        <v>89.120828889227482</v>
      </c>
      <c r="O13" s="80">
        <f t="shared" si="4"/>
        <v>95.870790796891669</v>
      </c>
      <c r="P13" s="80">
        <f t="shared" si="4"/>
        <v>112.57047082127076</v>
      </c>
      <c r="Q13" s="80">
        <f t="shared" si="4"/>
        <v>121.7278683528874</v>
      </c>
      <c r="R13" s="80">
        <f t="shared" si="4"/>
        <v>113.34755447204023</v>
      </c>
      <c r="S13" s="80">
        <f t="shared" si="4"/>
        <v>117.70531769008075</v>
      </c>
    </row>
    <row r="14" spans="1:19" x14ac:dyDescent="0.25">
      <c r="A14" s="45" t="s">
        <v>107</v>
      </c>
      <c r="B14" s="78">
        <f t="shared" ref="B14:S14" si="5">B5/$B$5*100</f>
        <v>100</v>
      </c>
      <c r="C14" s="80">
        <f t="shared" si="5"/>
        <v>103.1413612565445</v>
      </c>
      <c r="D14" s="80">
        <f t="shared" si="5"/>
        <v>122.19895287958116</v>
      </c>
      <c r="E14" s="80">
        <f t="shared" si="5"/>
        <v>147.5392670157068</v>
      </c>
      <c r="F14" s="80">
        <f t="shared" si="5"/>
        <v>215.91623036649216</v>
      </c>
      <c r="G14" s="80">
        <f t="shared" si="5"/>
        <v>153.33333333333334</v>
      </c>
      <c r="H14" s="80">
        <f t="shared" si="5"/>
        <v>180.24432809773123</v>
      </c>
      <c r="I14" s="80">
        <f t="shared" si="5"/>
        <v>94.205933682373484</v>
      </c>
      <c r="J14" s="80">
        <f t="shared" si="5"/>
        <v>55.706806282722511</v>
      </c>
      <c r="K14" s="80">
        <f t="shared" si="5"/>
        <v>59.685863874345543</v>
      </c>
      <c r="L14" s="80">
        <f t="shared" si="5"/>
        <v>68.691099476439788</v>
      </c>
      <c r="M14" s="80">
        <f t="shared" si="5"/>
        <v>79.546247818499126</v>
      </c>
      <c r="N14" s="80">
        <f t="shared" si="5"/>
        <v>90.750436300174513</v>
      </c>
      <c r="O14" s="80">
        <f t="shared" si="5"/>
        <v>108.02792321116928</v>
      </c>
      <c r="P14" s="80">
        <f t="shared" si="5"/>
        <v>135.95113438045374</v>
      </c>
      <c r="Q14" s="80">
        <f t="shared" si="5"/>
        <v>154.24083769633506</v>
      </c>
      <c r="R14" s="80">
        <f t="shared" si="5"/>
        <v>162.89703315881326</v>
      </c>
      <c r="S14" s="80">
        <f t="shared" si="5"/>
        <v>155.84642233856894</v>
      </c>
    </row>
    <row r="15" spans="1:19" x14ac:dyDescent="0.25">
      <c r="A15" s="2" t="s">
        <v>55</v>
      </c>
      <c r="B15" s="78">
        <f t="shared" ref="B15:S15" si="6">B6/$B$6*100</f>
        <v>100</v>
      </c>
      <c r="C15" s="80">
        <f t="shared" si="6"/>
        <v>109.89583333333333</v>
      </c>
      <c r="D15" s="80">
        <f t="shared" si="6"/>
        <v>192.1875</v>
      </c>
      <c r="E15" s="80">
        <f t="shared" si="6"/>
        <v>214.0625</v>
      </c>
      <c r="F15" s="80">
        <f t="shared" si="6"/>
        <v>282.29166666666663</v>
      </c>
      <c r="G15" s="80">
        <f t="shared" si="6"/>
        <v>248.95833333333334</v>
      </c>
      <c r="H15" s="80">
        <f t="shared" si="6"/>
        <v>230.72916666666666</v>
      </c>
      <c r="I15" s="80">
        <f t="shared" si="6"/>
        <v>139.0625</v>
      </c>
      <c r="J15" s="80">
        <f t="shared" si="6"/>
        <v>94.270833333333343</v>
      </c>
      <c r="K15" s="80">
        <f t="shared" si="6"/>
        <v>102.08333333333333</v>
      </c>
      <c r="L15" s="80">
        <f t="shared" si="6"/>
        <v>108.33333333333333</v>
      </c>
      <c r="M15" s="80">
        <f t="shared" si="6"/>
        <v>117.1875</v>
      </c>
      <c r="N15" s="80">
        <f t="shared" si="6"/>
        <v>145.83333333333331</v>
      </c>
      <c r="O15" s="80">
        <f t="shared" si="6"/>
        <v>145.83333333333331</v>
      </c>
      <c r="P15" s="80">
        <f t="shared" si="6"/>
        <v>173.4375</v>
      </c>
      <c r="Q15" s="80">
        <f t="shared" si="6"/>
        <v>146.35416666666669</v>
      </c>
      <c r="R15" s="80">
        <f t="shared" si="6"/>
        <v>165.10416666666669</v>
      </c>
      <c r="S15" s="80">
        <f t="shared" si="6"/>
        <v>194.27083333333331</v>
      </c>
    </row>
    <row r="16" spans="1:19" x14ac:dyDescent="0.25">
      <c r="A16" s="50"/>
      <c r="B16" s="50"/>
      <c r="C16" s="50"/>
      <c r="D16" s="50"/>
      <c r="E16" s="50"/>
      <c r="F16" s="50"/>
    </row>
    <row r="17" spans="1:6" x14ac:dyDescent="0.25">
      <c r="A17" s="50"/>
      <c r="B17" s="50"/>
      <c r="C17" s="50"/>
      <c r="D17" s="50"/>
      <c r="E17" s="50"/>
      <c r="F17" s="50"/>
    </row>
    <row r="18" spans="1:6" x14ac:dyDescent="0.25">
      <c r="A18" s="50"/>
      <c r="B18" s="50"/>
      <c r="C18" s="50"/>
      <c r="D18" s="50"/>
      <c r="E18" s="50"/>
      <c r="F18" s="50"/>
    </row>
    <row r="19" spans="1:6" x14ac:dyDescent="0.25">
      <c r="A19" s="50"/>
      <c r="B19" s="50"/>
      <c r="C19" s="50"/>
      <c r="D19" s="50"/>
      <c r="E19" s="50"/>
      <c r="F19" s="50"/>
    </row>
    <row r="20" spans="1:6" x14ac:dyDescent="0.25">
      <c r="A20" s="50"/>
      <c r="B20" s="50"/>
      <c r="C20" s="50"/>
      <c r="D20" s="50"/>
      <c r="E20" s="50"/>
      <c r="F20" s="5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64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3" width="14.42578125" style="17" bestFit="1" customWidth="1"/>
    <col min="14" max="14" width="18.85546875" style="17" bestFit="1" customWidth="1"/>
    <col min="15" max="16384" width="9.140625" style="17"/>
  </cols>
  <sheetData>
    <row r="1" spans="1:22" x14ac:dyDescent="0.25">
      <c r="A1" s="26" t="s">
        <v>0</v>
      </c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5">
      <c r="A6" s="2" t="s">
        <v>9</v>
      </c>
      <c r="B6" s="6">
        <v>128851911</v>
      </c>
      <c r="C6" s="6">
        <v>10096</v>
      </c>
      <c r="D6" s="6">
        <v>73435990</v>
      </c>
      <c r="E6" s="6">
        <v>6518</v>
      </c>
      <c r="F6" s="6">
        <v>37440757</v>
      </c>
      <c r="G6" s="6">
        <v>2575</v>
      </c>
      <c r="H6" s="6">
        <v>14057560</v>
      </c>
      <c r="I6" s="6">
        <v>609</v>
      </c>
      <c r="J6" s="6">
        <v>3917604</v>
      </c>
      <c r="K6" s="6">
        <v>394</v>
      </c>
      <c r="L6" s="29"/>
      <c r="M6" s="75">
        <f>+B6/C6*1000</f>
        <v>12762669.473058637</v>
      </c>
      <c r="N6" s="76" t="s">
        <v>9</v>
      </c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M7" s="75">
        <f>B8/C8*1000</f>
        <v>14220150.539140178</v>
      </c>
      <c r="N7" s="76" t="s">
        <v>10</v>
      </c>
    </row>
    <row r="8" spans="1:22" x14ac:dyDescent="0.25">
      <c r="A8" s="2" t="s">
        <v>10</v>
      </c>
      <c r="B8" s="6">
        <v>101546095</v>
      </c>
      <c r="C8" s="6">
        <v>7141</v>
      </c>
      <c r="D8" s="6">
        <v>65056715</v>
      </c>
      <c r="E8" s="6">
        <v>5460</v>
      </c>
      <c r="F8" s="6">
        <v>24002745</v>
      </c>
      <c r="G8" s="6">
        <v>1253</v>
      </c>
      <c r="H8" s="6">
        <v>11442735</v>
      </c>
      <c r="I8" s="6">
        <v>382</v>
      </c>
      <c r="J8" s="6">
        <v>1043900</v>
      </c>
      <c r="K8" s="6">
        <v>46</v>
      </c>
      <c r="M8" s="75">
        <f>(B18+B25+B37+B49+B58+B73+B84)/(C18+C25+C37+C49+C58+C73+C84)*1000</f>
        <v>9240546.8697123528</v>
      </c>
      <c r="N8" s="76" t="s">
        <v>107</v>
      </c>
    </row>
    <row r="9" spans="1:22" x14ac:dyDescent="0.25">
      <c r="A9" s="17" t="s">
        <v>11</v>
      </c>
      <c r="B9" s="17">
        <v>61825641</v>
      </c>
      <c r="C9" s="17">
        <v>4514</v>
      </c>
      <c r="D9" s="17">
        <v>43045983</v>
      </c>
      <c r="E9" s="17">
        <v>3730</v>
      </c>
      <c r="F9" s="17">
        <v>11145054</v>
      </c>
      <c r="G9" s="17">
        <v>565</v>
      </c>
      <c r="H9" s="17">
        <v>7184631</v>
      </c>
      <c r="I9" s="17">
        <v>204</v>
      </c>
      <c r="J9" s="17">
        <v>449973</v>
      </c>
      <c r="K9" s="17">
        <v>15</v>
      </c>
      <c r="M9" s="75">
        <f>B73/C73*1000</f>
        <v>8703663.5071090031</v>
      </c>
      <c r="N9" s="76" t="s">
        <v>55</v>
      </c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17" t="s">
        <v>12</v>
      </c>
      <c r="B10" s="17">
        <v>15482510</v>
      </c>
      <c r="C10" s="17">
        <v>1063</v>
      </c>
      <c r="D10" s="17">
        <v>10681958</v>
      </c>
      <c r="E10" s="17">
        <v>814</v>
      </c>
      <c r="F10" s="17">
        <v>3462397</v>
      </c>
      <c r="G10" s="17">
        <v>178</v>
      </c>
      <c r="H10" s="17">
        <v>1308854</v>
      </c>
      <c r="I10" s="17">
        <v>66</v>
      </c>
      <c r="J10" s="17">
        <v>29301</v>
      </c>
      <c r="K10" s="17">
        <v>5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17" t="s">
        <v>13</v>
      </c>
      <c r="B11" s="17">
        <v>1790354</v>
      </c>
      <c r="C11" s="17">
        <v>117</v>
      </c>
      <c r="D11" s="17">
        <v>979324</v>
      </c>
      <c r="E11" s="17">
        <v>78</v>
      </c>
      <c r="F11" s="17">
        <v>776695</v>
      </c>
      <c r="G11" s="17">
        <v>35</v>
      </c>
      <c r="H11" s="17">
        <v>34335</v>
      </c>
      <c r="I11" s="17">
        <v>4</v>
      </c>
      <c r="J11" s="17">
        <v>0</v>
      </c>
      <c r="K11" s="17">
        <v>0</v>
      </c>
    </row>
    <row r="12" spans="1:22" x14ac:dyDescent="0.25">
      <c r="A12" s="17" t="s">
        <v>14</v>
      </c>
      <c r="B12" s="17">
        <v>6159522</v>
      </c>
      <c r="C12" s="17">
        <v>280</v>
      </c>
      <c r="D12" s="17">
        <v>1316881</v>
      </c>
      <c r="E12" s="17">
        <v>92</v>
      </c>
      <c r="F12" s="17">
        <v>3245821</v>
      </c>
      <c r="G12" s="17">
        <v>162</v>
      </c>
      <c r="H12" s="17">
        <v>1123162</v>
      </c>
      <c r="I12" s="17">
        <v>22</v>
      </c>
      <c r="J12" s="17">
        <v>473658</v>
      </c>
      <c r="K12" s="17">
        <v>4</v>
      </c>
    </row>
    <row r="13" spans="1:22" x14ac:dyDescent="0.25">
      <c r="A13" s="17" t="s">
        <v>15</v>
      </c>
      <c r="B13" s="17">
        <v>12289514</v>
      </c>
      <c r="C13" s="17">
        <v>881</v>
      </c>
      <c r="D13" s="17">
        <v>7270689</v>
      </c>
      <c r="E13" s="17">
        <v>621</v>
      </c>
      <c r="F13" s="17">
        <v>3375925</v>
      </c>
      <c r="G13" s="17">
        <v>192</v>
      </c>
      <c r="H13" s="17">
        <v>1629800</v>
      </c>
      <c r="I13" s="17">
        <v>64</v>
      </c>
      <c r="J13" s="17">
        <v>13100</v>
      </c>
      <c r="K13" s="17">
        <v>4</v>
      </c>
    </row>
    <row r="14" spans="1:22" x14ac:dyDescent="0.25">
      <c r="A14" s="17" t="s">
        <v>16</v>
      </c>
      <c r="B14" s="17">
        <v>553501</v>
      </c>
      <c r="C14" s="17">
        <v>34</v>
      </c>
      <c r="D14" s="17">
        <v>81493</v>
      </c>
      <c r="E14" s="17">
        <v>4</v>
      </c>
      <c r="F14" s="17">
        <v>460838</v>
      </c>
      <c r="G14" s="17">
        <v>28</v>
      </c>
      <c r="H14" s="17">
        <v>0</v>
      </c>
      <c r="I14" s="17">
        <v>0</v>
      </c>
      <c r="J14" s="17">
        <v>11170</v>
      </c>
      <c r="K14" s="17">
        <v>2</v>
      </c>
    </row>
    <row r="15" spans="1:22" x14ac:dyDescent="0.25">
      <c r="A15" s="17" t="s">
        <v>17</v>
      </c>
      <c r="B15" s="17">
        <v>3420255</v>
      </c>
      <c r="C15" s="17">
        <v>245</v>
      </c>
      <c r="D15" s="17">
        <v>1680387</v>
      </c>
      <c r="E15" s="17">
        <v>121</v>
      </c>
      <c r="F15" s="17">
        <v>1535115</v>
      </c>
      <c r="G15" s="17">
        <v>92</v>
      </c>
      <c r="H15" s="17">
        <v>161953</v>
      </c>
      <c r="I15" s="17">
        <v>22</v>
      </c>
      <c r="J15" s="17">
        <v>42800</v>
      </c>
      <c r="K15" s="17">
        <v>10</v>
      </c>
    </row>
    <row r="16" spans="1:22" x14ac:dyDescent="0.25">
      <c r="A16" s="17" t="s">
        <v>18</v>
      </c>
      <c r="B16" s="17">
        <v>24798</v>
      </c>
      <c r="C16" s="17">
        <v>7</v>
      </c>
      <c r="D16" s="17">
        <v>0</v>
      </c>
      <c r="E16" s="17">
        <v>0</v>
      </c>
      <c r="F16" s="17">
        <v>900</v>
      </c>
      <c r="G16" s="17">
        <v>1</v>
      </c>
      <c r="H16" s="17">
        <v>0</v>
      </c>
      <c r="I16" s="17">
        <v>0</v>
      </c>
      <c r="J16" s="17">
        <v>23898</v>
      </c>
      <c r="K16" s="17">
        <v>6</v>
      </c>
    </row>
    <row r="17" spans="1:11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2" t="s">
        <v>19</v>
      </c>
      <c r="B18" s="6">
        <v>6343472</v>
      </c>
      <c r="C18" s="6">
        <v>646</v>
      </c>
      <c r="D18" s="6">
        <v>2643875</v>
      </c>
      <c r="E18" s="6">
        <v>330</v>
      </c>
      <c r="F18" s="6">
        <v>3304650</v>
      </c>
      <c r="G18" s="6">
        <v>272</v>
      </c>
      <c r="H18" s="6">
        <v>369547</v>
      </c>
      <c r="I18" s="6">
        <v>40</v>
      </c>
      <c r="J18" s="6">
        <v>25400</v>
      </c>
      <c r="K18" s="6">
        <v>4</v>
      </c>
    </row>
    <row r="19" spans="1:11" x14ac:dyDescent="0.25">
      <c r="A19" s="17" t="s">
        <v>20</v>
      </c>
      <c r="B19" s="17">
        <v>4387107</v>
      </c>
      <c r="C19" s="17">
        <v>458</v>
      </c>
      <c r="D19" s="17">
        <v>2383375</v>
      </c>
      <c r="E19" s="17">
        <v>294</v>
      </c>
      <c r="F19" s="17">
        <v>1820135</v>
      </c>
      <c r="G19" s="17">
        <v>139</v>
      </c>
      <c r="H19" s="17">
        <v>183597</v>
      </c>
      <c r="I19" s="17">
        <v>25</v>
      </c>
      <c r="J19" s="17">
        <v>0</v>
      </c>
      <c r="K19" s="17">
        <v>0</v>
      </c>
    </row>
    <row r="20" spans="1:11" x14ac:dyDescent="0.25">
      <c r="A20" s="17" t="s">
        <v>21</v>
      </c>
      <c r="B20" s="17">
        <v>970525</v>
      </c>
      <c r="C20" s="17">
        <v>88</v>
      </c>
      <c r="D20" s="17">
        <v>84850</v>
      </c>
      <c r="E20" s="17">
        <v>11</v>
      </c>
      <c r="F20" s="17">
        <v>760125</v>
      </c>
      <c r="G20" s="17">
        <v>68</v>
      </c>
      <c r="H20" s="17">
        <v>125550</v>
      </c>
      <c r="I20" s="17">
        <v>9</v>
      </c>
      <c r="J20" s="17">
        <v>0</v>
      </c>
      <c r="K20" s="17">
        <v>0</v>
      </c>
    </row>
    <row r="21" spans="1:11" x14ac:dyDescent="0.25">
      <c r="A21" s="17" t="s">
        <v>22</v>
      </c>
      <c r="B21" s="17">
        <v>305100</v>
      </c>
      <c r="C21" s="17">
        <v>42</v>
      </c>
      <c r="D21" s="17">
        <v>103600</v>
      </c>
      <c r="E21" s="17">
        <v>15</v>
      </c>
      <c r="F21" s="17">
        <v>184800</v>
      </c>
      <c r="G21" s="17">
        <v>22</v>
      </c>
      <c r="H21" s="17">
        <v>7200</v>
      </c>
      <c r="I21" s="17">
        <v>2</v>
      </c>
      <c r="J21" s="17">
        <v>9500</v>
      </c>
      <c r="K21" s="17">
        <v>3</v>
      </c>
    </row>
    <row r="22" spans="1:11" x14ac:dyDescent="0.25">
      <c r="A22" s="17" t="s">
        <v>23</v>
      </c>
      <c r="B22" s="17">
        <v>300575</v>
      </c>
      <c r="C22" s="17">
        <v>25</v>
      </c>
      <c r="D22" s="17">
        <v>31600</v>
      </c>
      <c r="E22" s="17">
        <v>4</v>
      </c>
      <c r="F22" s="17">
        <v>268975</v>
      </c>
      <c r="G22" s="17">
        <v>21</v>
      </c>
      <c r="H22" s="17">
        <v>0</v>
      </c>
      <c r="I22" s="17">
        <v>0</v>
      </c>
      <c r="J22" s="17">
        <v>0</v>
      </c>
      <c r="K22" s="17">
        <v>0</v>
      </c>
    </row>
    <row r="23" spans="1:11" x14ac:dyDescent="0.25">
      <c r="A23" s="17" t="s">
        <v>24</v>
      </c>
      <c r="B23" s="17">
        <v>380165</v>
      </c>
      <c r="C23" s="17">
        <v>33</v>
      </c>
      <c r="D23" s="17">
        <v>40450</v>
      </c>
      <c r="E23" s="17">
        <v>6</v>
      </c>
      <c r="F23" s="17">
        <v>270615</v>
      </c>
      <c r="G23" s="17">
        <v>22</v>
      </c>
      <c r="H23" s="17">
        <v>53200</v>
      </c>
      <c r="I23" s="17">
        <v>4</v>
      </c>
      <c r="J23" s="17">
        <v>15900</v>
      </c>
      <c r="K23" s="17">
        <v>1</v>
      </c>
    </row>
    <row r="24" spans="1:11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2" t="s">
        <v>25</v>
      </c>
      <c r="B25" s="6">
        <v>3907408</v>
      </c>
      <c r="C25" s="6">
        <v>444</v>
      </c>
      <c r="D25" s="6">
        <v>1477941</v>
      </c>
      <c r="E25" s="6">
        <v>162</v>
      </c>
      <c r="F25" s="6">
        <v>1759097</v>
      </c>
      <c r="G25" s="6">
        <v>171</v>
      </c>
      <c r="H25" s="6">
        <v>236970</v>
      </c>
      <c r="I25" s="6">
        <v>31</v>
      </c>
      <c r="J25" s="6">
        <v>433400</v>
      </c>
      <c r="K25" s="6">
        <v>80</v>
      </c>
    </row>
    <row r="26" spans="1:11" x14ac:dyDescent="0.25">
      <c r="A26" s="17" t="s">
        <v>26</v>
      </c>
      <c r="B26" s="17">
        <v>2102655</v>
      </c>
      <c r="C26" s="17">
        <v>203</v>
      </c>
      <c r="D26" s="17">
        <v>1034852</v>
      </c>
      <c r="E26" s="17">
        <v>116</v>
      </c>
      <c r="F26" s="17">
        <v>949881</v>
      </c>
      <c r="G26" s="17">
        <v>76</v>
      </c>
      <c r="H26" s="17">
        <v>117922</v>
      </c>
      <c r="I26" s="17">
        <v>11</v>
      </c>
      <c r="J26" s="17">
        <v>0</v>
      </c>
      <c r="K26" s="17">
        <v>0</v>
      </c>
    </row>
    <row r="27" spans="1:11" x14ac:dyDescent="0.25">
      <c r="A27" s="17" t="s">
        <v>27</v>
      </c>
      <c r="B27" s="17">
        <v>99286</v>
      </c>
      <c r="C27" s="17">
        <v>24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99286</v>
      </c>
      <c r="K27" s="17">
        <v>24</v>
      </c>
    </row>
    <row r="28" spans="1:11" x14ac:dyDescent="0.25">
      <c r="A28" s="17" t="s">
        <v>28</v>
      </c>
      <c r="B28" s="17">
        <v>128192</v>
      </c>
      <c r="C28" s="17">
        <v>14</v>
      </c>
      <c r="D28" s="17">
        <v>0</v>
      </c>
      <c r="E28" s="17">
        <v>0</v>
      </c>
      <c r="F28" s="17">
        <v>37700</v>
      </c>
      <c r="G28" s="17">
        <v>3</v>
      </c>
      <c r="H28" s="17">
        <v>0</v>
      </c>
      <c r="I28" s="17">
        <v>0</v>
      </c>
      <c r="J28" s="17">
        <v>90492</v>
      </c>
      <c r="K28" s="17">
        <v>11</v>
      </c>
    </row>
    <row r="29" spans="1:11" x14ac:dyDescent="0.25">
      <c r="A29" s="17" t="s">
        <v>29</v>
      </c>
      <c r="B29" s="17">
        <v>855086</v>
      </c>
      <c r="C29" s="17">
        <v>93</v>
      </c>
      <c r="D29" s="17">
        <v>293147</v>
      </c>
      <c r="E29" s="17">
        <v>20</v>
      </c>
      <c r="F29" s="17">
        <v>300696</v>
      </c>
      <c r="G29" s="17">
        <v>30</v>
      </c>
      <c r="H29" s="17">
        <v>72671</v>
      </c>
      <c r="I29" s="17">
        <v>9</v>
      </c>
      <c r="J29" s="17">
        <v>188572</v>
      </c>
      <c r="K29" s="17">
        <v>34</v>
      </c>
    </row>
    <row r="30" spans="1:11" x14ac:dyDescent="0.25">
      <c r="A30" s="17" t="s">
        <v>30</v>
      </c>
      <c r="B30" s="17">
        <v>170343</v>
      </c>
      <c r="C30" s="17">
        <v>24</v>
      </c>
      <c r="D30" s="17">
        <v>42743</v>
      </c>
      <c r="E30" s="17">
        <v>7</v>
      </c>
      <c r="F30" s="17">
        <v>104200</v>
      </c>
      <c r="G30" s="17">
        <v>14</v>
      </c>
      <c r="H30" s="17">
        <v>23400</v>
      </c>
      <c r="I30" s="17">
        <v>3</v>
      </c>
      <c r="J30" s="17">
        <v>0</v>
      </c>
      <c r="K30" s="17">
        <v>0</v>
      </c>
    </row>
    <row r="31" spans="1:11" x14ac:dyDescent="0.25">
      <c r="A31" s="17" t="s">
        <v>31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</row>
    <row r="32" spans="1:11" x14ac:dyDescent="0.25">
      <c r="A32" s="17" t="s">
        <v>32</v>
      </c>
      <c r="B32" s="17">
        <v>166400</v>
      </c>
      <c r="C32" s="17">
        <v>25</v>
      </c>
      <c r="D32" s="17">
        <v>52200</v>
      </c>
      <c r="E32" s="17">
        <v>8</v>
      </c>
      <c r="F32" s="17">
        <v>102400</v>
      </c>
      <c r="G32" s="17">
        <v>13</v>
      </c>
      <c r="H32" s="17">
        <v>10600</v>
      </c>
      <c r="I32" s="17">
        <v>3</v>
      </c>
      <c r="J32" s="17">
        <v>1200</v>
      </c>
      <c r="K32" s="17">
        <v>1</v>
      </c>
    </row>
    <row r="33" spans="1:11" x14ac:dyDescent="0.25">
      <c r="A33" s="17" t="s">
        <v>92</v>
      </c>
      <c r="B33" s="17">
        <v>1500</v>
      </c>
      <c r="C33" s="17">
        <v>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1500</v>
      </c>
      <c r="K33" s="17">
        <v>1</v>
      </c>
    </row>
    <row r="34" spans="1:11" x14ac:dyDescent="0.25">
      <c r="A34" s="17" t="s">
        <v>33</v>
      </c>
      <c r="B34" s="17">
        <v>302577</v>
      </c>
      <c r="C34" s="17">
        <v>45</v>
      </c>
      <c r="D34" s="17">
        <v>54999</v>
      </c>
      <c r="E34" s="17">
        <v>11</v>
      </c>
      <c r="F34" s="17">
        <v>237720</v>
      </c>
      <c r="G34" s="17">
        <v>31</v>
      </c>
      <c r="H34" s="17">
        <v>3358</v>
      </c>
      <c r="I34" s="17">
        <v>2</v>
      </c>
      <c r="J34" s="17">
        <v>6500</v>
      </c>
      <c r="K34" s="17">
        <v>1</v>
      </c>
    </row>
    <row r="35" spans="1:11" x14ac:dyDescent="0.25">
      <c r="A35" s="17" t="s">
        <v>34</v>
      </c>
      <c r="B35" s="17">
        <v>81369</v>
      </c>
      <c r="C35" s="17">
        <v>15</v>
      </c>
      <c r="D35" s="17">
        <v>0</v>
      </c>
      <c r="E35" s="17">
        <v>0</v>
      </c>
      <c r="F35" s="17">
        <v>26500</v>
      </c>
      <c r="G35" s="17">
        <v>4</v>
      </c>
      <c r="H35" s="17">
        <v>9019</v>
      </c>
      <c r="I35" s="17">
        <v>3</v>
      </c>
      <c r="J35" s="17">
        <v>45850</v>
      </c>
      <c r="K35" s="17">
        <v>8</v>
      </c>
    </row>
    <row r="36" spans="1:11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2" t="s">
        <v>35</v>
      </c>
      <c r="B37" s="34">
        <v>1096549</v>
      </c>
      <c r="C37" s="34">
        <v>178</v>
      </c>
      <c r="D37" s="34">
        <v>300361</v>
      </c>
      <c r="E37" s="34">
        <v>54</v>
      </c>
      <c r="F37" s="34">
        <v>486858</v>
      </c>
      <c r="G37" s="34">
        <v>83</v>
      </c>
      <c r="H37" s="34">
        <v>132638</v>
      </c>
      <c r="I37" s="34">
        <v>21</v>
      </c>
      <c r="J37" s="34">
        <v>176692</v>
      </c>
      <c r="K37" s="34">
        <v>20</v>
      </c>
    </row>
    <row r="38" spans="1:11" x14ac:dyDescent="0.25">
      <c r="A38" s="17" t="s">
        <v>36</v>
      </c>
      <c r="B38" s="17">
        <v>20865</v>
      </c>
      <c r="C38" s="17">
        <v>3</v>
      </c>
      <c r="D38" s="17">
        <v>3600</v>
      </c>
      <c r="E38" s="17">
        <v>1</v>
      </c>
      <c r="F38" s="17">
        <v>17265</v>
      </c>
      <c r="G38" s="17">
        <v>2</v>
      </c>
      <c r="H38" s="17">
        <v>0</v>
      </c>
      <c r="I38" s="17">
        <v>0</v>
      </c>
      <c r="J38" s="17">
        <v>0</v>
      </c>
      <c r="K38" s="17">
        <v>0</v>
      </c>
    </row>
    <row r="39" spans="1:11" x14ac:dyDescent="0.25">
      <c r="A39" s="17" t="s">
        <v>37</v>
      </c>
      <c r="B39" s="17">
        <v>758765</v>
      </c>
      <c r="C39" s="17">
        <v>123</v>
      </c>
      <c r="D39" s="17">
        <v>275340</v>
      </c>
      <c r="E39" s="17">
        <v>46</v>
      </c>
      <c r="F39" s="17">
        <v>350753</v>
      </c>
      <c r="G39" s="17">
        <v>55</v>
      </c>
      <c r="H39" s="17">
        <v>101435</v>
      </c>
      <c r="I39" s="17">
        <v>13</v>
      </c>
      <c r="J39" s="17">
        <v>31237</v>
      </c>
      <c r="K39" s="17">
        <v>9</v>
      </c>
    </row>
    <row r="40" spans="1:11" x14ac:dyDescent="0.25">
      <c r="A40" s="17" t="s">
        <v>38</v>
      </c>
      <c r="B40" s="17">
        <v>9200</v>
      </c>
      <c r="C40" s="17">
        <v>2</v>
      </c>
      <c r="D40" s="17">
        <v>0</v>
      </c>
      <c r="E40" s="17">
        <v>0</v>
      </c>
      <c r="F40" s="17">
        <v>6000</v>
      </c>
      <c r="G40" s="17">
        <v>1</v>
      </c>
      <c r="H40" s="17">
        <v>0</v>
      </c>
      <c r="I40" s="17">
        <v>0</v>
      </c>
      <c r="J40" s="17">
        <v>3200</v>
      </c>
      <c r="K40" s="17">
        <v>1</v>
      </c>
    </row>
    <row r="41" spans="1:11" x14ac:dyDescent="0.25">
      <c r="A41" s="17" t="s">
        <v>39</v>
      </c>
      <c r="B41" s="17">
        <v>37662</v>
      </c>
      <c r="C41" s="17">
        <v>5</v>
      </c>
      <c r="D41" s="17">
        <v>5000</v>
      </c>
      <c r="E41" s="17">
        <v>2</v>
      </c>
      <c r="F41" s="17">
        <v>0</v>
      </c>
      <c r="G41" s="17">
        <v>0</v>
      </c>
      <c r="H41" s="17">
        <v>9127</v>
      </c>
      <c r="I41" s="17">
        <v>1</v>
      </c>
      <c r="J41" s="17">
        <v>23535</v>
      </c>
      <c r="K41" s="17">
        <v>2</v>
      </c>
    </row>
    <row r="42" spans="1:11" x14ac:dyDescent="0.25">
      <c r="A42" s="17" t="s">
        <v>40</v>
      </c>
      <c r="B42" s="17">
        <v>68898</v>
      </c>
      <c r="C42" s="17">
        <v>18</v>
      </c>
      <c r="D42" s="17">
        <v>8221</v>
      </c>
      <c r="E42" s="17">
        <v>2</v>
      </c>
      <c r="F42" s="17">
        <v>35277</v>
      </c>
      <c r="G42" s="17">
        <v>10</v>
      </c>
      <c r="H42" s="17">
        <v>20400</v>
      </c>
      <c r="I42" s="17">
        <v>5</v>
      </c>
      <c r="J42" s="17">
        <v>5000</v>
      </c>
      <c r="K42" s="17">
        <v>1</v>
      </c>
    </row>
    <row r="43" spans="1:11" x14ac:dyDescent="0.25">
      <c r="A43" s="17" t="s">
        <v>41</v>
      </c>
      <c r="B43" s="17">
        <v>38069</v>
      </c>
      <c r="C43" s="17">
        <v>9</v>
      </c>
      <c r="D43" s="17">
        <v>4200</v>
      </c>
      <c r="E43" s="17">
        <v>1</v>
      </c>
      <c r="F43" s="17">
        <v>31493</v>
      </c>
      <c r="G43" s="17">
        <v>4</v>
      </c>
      <c r="H43" s="17">
        <v>1676</v>
      </c>
      <c r="I43" s="17">
        <v>2</v>
      </c>
      <c r="J43" s="17">
        <v>700</v>
      </c>
      <c r="K43" s="17">
        <v>2</v>
      </c>
    </row>
    <row r="44" spans="1:11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</row>
    <row r="45" spans="1:11" x14ac:dyDescent="0.25">
      <c r="A45" s="17" t="s">
        <v>86</v>
      </c>
      <c r="B45" s="17">
        <v>18586</v>
      </c>
      <c r="C45" s="17">
        <v>5</v>
      </c>
      <c r="D45" s="17">
        <v>0</v>
      </c>
      <c r="E45" s="17">
        <v>0</v>
      </c>
      <c r="F45" s="17">
        <v>6570</v>
      </c>
      <c r="G45" s="17">
        <v>4</v>
      </c>
      <c r="H45" s="17">
        <v>0</v>
      </c>
      <c r="I45" s="17">
        <v>0</v>
      </c>
      <c r="J45" s="17">
        <v>12016</v>
      </c>
      <c r="K45" s="17">
        <v>1</v>
      </c>
    </row>
    <row r="46" spans="1:11" x14ac:dyDescent="0.25">
      <c r="A46" s="17" t="s">
        <v>87</v>
      </c>
      <c r="B46" s="17">
        <v>43804</v>
      </c>
      <c r="C46" s="17">
        <v>4</v>
      </c>
      <c r="D46" s="17">
        <v>1800</v>
      </c>
      <c r="E46" s="17">
        <v>1</v>
      </c>
      <c r="F46" s="17">
        <v>0</v>
      </c>
      <c r="G46" s="17">
        <v>0</v>
      </c>
      <c r="H46" s="17">
        <v>0</v>
      </c>
      <c r="I46" s="17">
        <v>0</v>
      </c>
      <c r="J46" s="17">
        <v>42004</v>
      </c>
      <c r="K46" s="17">
        <v>3</v>
      </c>
    </row>
    <row r="47" spans="1:11" x14ac:dyDescent="0.25">
      <c r="A47" s="17" t="s">
        <v>42</v>
      </c>
      <c r="B47" s="17">
        <v>100700</v>
      </c>
      <c r="C47" s="17">
        <v>9</v>
      </c>
      <c r="D47" s="17">
        <v>2200</v>
      </c>
      <c r="E47" s="17">
        <v>1</v>
      </c>
      <c r="F47" s="17">
        <v>39500</v>
      </c>
      <c r="G47" s="17">
        <v>7</v>
      </c>
      <c r="H47" s="17">
        <v>0</v>
      </c>
      <c r="I47" s="17">
        <v>0</v>
      </c>
      <c r="J47" s="17">
        <v>59000</v>
      </c>
      <c r="K47" s="17">
        <v>1</v>
      </c>
    </row>
    <row r="48" spans="1:11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2" t="s">
        <v>43</v>
      </c>
      <c r="B49" s="34">
        <v>1221787</v>
      </c>
      <c r="C49" s="34">
        <v>118</v>
      </c>
      <c r="D49" s="34">
        <v>84940</v>
      </c>
      <c r="E49" s="34">
        <v>13</v>
      </c>
      <c r="F49" s="34">
        <v>536870</v>
      </c>
      <c r="G49" s="34">
        <v>59</v>
      </c>
      <c r="H49" s="34">
        <v>297001</v>
      </c>
      <c r="I49" s="34">
        <v>15</v>
      </c>
      <c r="J49" s="34">
        <v>302976</v>
      </c>
      <c r="K49" s="34">
        <v>31</v>
      </c>
    </row>
    <row r="50" spans="1:11" x14ac:dyDescent="0.25">
      <c r="A50" s="17" t="s">
        <v>44</v>
      </c>
      <c r="B50" s="17">
        <v>634656</v>
      </c>
      <c r="C50" s="17">
        <v>60</v>
      </c>
      <c r="D50" s="17">
        <v>38400</v>
      </c>
      <c r="E50" s="17">
        <v>5</v>
      </c>
      <c r="F50" s="17">
        <v>401400</v>
      </c>
      <c r="G50" s="17">
        <v>35</v>
      </c>
      <c r="H50" s="17">
        <v>130401</v>
      </c>
      <c r="I50" s="17">
        <v>10</v>
      </c>
      <c r="J50" s="17">
        <v>64455</v>
      </c>
      <c r="K50" s="17">
        <v>10</v>
      </c>
    </row>
    <row r="51" spans="1:11" x14ac:dyDescent="0.25">
      <c r="A51" s="17" t="s">
        <v>45</v>
      </c>
      <c r="B51" s="17">
        <v>266300</v>
      </c>
      <c r="C51" s="17">
        <v>21</v>
      </c>
      <c r="D51" s="17">
        <v>4000</v>
      </c>
      <c r="E51" s="17">
        <v>1</v>
      </c>
      <c r="F51" s="17">
        <v>28250</v>
      </c>
      <c r="G51" s="17">
        <v>5</v>
      </c>
      <c r="H51" s="17">
        <v>126350</v>
      </c>
      <c r="I51" s="17">
        <v>3</v>
      </c>
      <c r="J51" s="17">
        <v>107700</v>
      </c>
      <c r="K51" s="17">
        <v>12</v>
      </c>
    </row>
    <row r="52" spans="1:11" x14ac:dyDescent="0.25">
      <c r="A52" s="17" t="s">
        <v>46</v>
      </c>
      <c r="B52" s="17">
        <v>162510</v>
      </c>
      <c r="C52" s="17">
        <v>21</v>
      </c>
      <c r="D52" s="17">
        <v>39240</v>
      </c>
      <c r="E52" s="17">
        <v>6</v>
      </c>
      <c r="F52" s="17">
        <v>83170</v>
      </c>
      <c r="G52" s="17">
        <v>13</v>
      </c>
      <c r="H52" s="17">
        <v>40000</v>
      </c>
      <c r="I52" s="17">
        <v>1</v>
      </c>
      <c r="J52" s="17">
        <v>100</v>
      </c>
      <c r="K52" s="17">
        <v>1</v>
      </c>
    </row>
    <row r="53" spans="1:11" x14ac:dyDescent="0.25">
      <c r="A53" s="17" t="s">
        <v>47</v>
      </c>
      <c r="B53" s="17">
        <v>9300</v>
      </c>
      <c r="C53" s="17">
        <v>4</v>
      </c>
      <c r="D53" s="17">
        <v>3300</v>
      </c>
      <c r="E53" s="17">
        <v>1</v>
      </c>
      <c r="F53" s="17">
        <v>5750</v>
      </c>
      <c r="G53" s="17">
        <v>2</v>
      </c>
      <c r="H53" s="17">
        <v>250</v>
      </c>
      <c r="I53" s="17">
        <v>1</v>
      </c>
      <c r="J53" s="17">
        <v>0</v>
      </c>
      <c r="K53" s="17">
        <v>0</v>
      </c>
    </row>
    <row r="54" spans="1:11" x14ac:dyDescent="0.25">
      <c r="A54" s="17" t="s">
        <v>88</v>
      </c>
      <c r="B54" s="17">
        <v>8500</v>
      </c>
      <c r="C54" s="17">
        <v>1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8500</v>
      </c>
      <c r="K54" s="17">
        <v>1</v>
      </c>
    </row>
    <row r="55" spans="1:11" x14ac:dyDescent="0.25">
      <c r="A55" s="17" t="s">
        <v>48</v>
      </c>
      <c r="B55" s="17">
        <v>108021</v>
      </c>
      <c r="C55" s="17">
        <v>7</v>
      </c>
      <c r="D55" s="17">
        <v>0</v>
      </c>
      <c r="E55" s="17">
        <v>0</v>
      </c>
      <c r="F55" s="17">
        <v>7800</v>
      </c>
      <c r="G55" s="17">
        <v>2</v>
      </c>
      <c r="H55" s="17">
        <v>0</v>
      </c>
      <c r="I55" s="17">
        <v>0</v>
      </c>
      <c r="J55" s="17">
        <v>100221</v>
      </c>
      <c r="K55" s="17">
        <v>5</v>
      </c>
    </row>
    <row r="56" spans="1:11" x14ac:dyDescent="0.25">
      <c r="A56" s="17" t="s">
        <v>91</v>
      </c>
      <c r="B56" s="17">
        <v>32500</v>
      </c>
      <c r="C56" s="17">
        <v>4</v>
      </c>
      <c r="D56" s="17">
        <v>0</v>
      </c>
      <c r="E56" s="17">
        <v>0</v>
      </c>
      <c r="F56" s="17">
        <v>10500</v>
      </c>
      <c r="G56" s="17">
        <v>2</v>
      </c>
      <c r="H56" s="17">
        <v>0</v>
      </c>
      <c r="I56" s="17">
        <v>0</v>
      </c>
      <c r="J56" s="17">
        <v>22000</v>
      </c>
      <c r="K56" s="17">
        <v>2</v>
      </c>
    </row>
    <row r="58" spans="1:11" x14ac:dyDescent="0.25">
      <c r="A58" s="64" t="s">
        <v>89</v>
      </c>
      <c r="B58" s="34">
        <v>7378731</v>
      </c>
      <c r="C58" s="34">
        <v>761</v>
      </c>
      <c r="D58" s="34">
        <v>2818762</v>
      </c>
      <c r="E58" s="34">
        <v>341</v>
      </c>
      <c r="F58" s="34">
        <v>3477802</v>
      </c>
      <c r="G58" s="34">
        <v>324</v>
      </c>
      <c r="H58" s="34">
        <v>534792</v>
      </c>
      <c r="I58" s="34">
        <v>49</v>
      </c>
      <c r="J58" s="34">
        <v>547375</v>
      </c>
      <c r="K58" s="34">
        <v>47</v>
      </c>
    </row>
    <row r="59" spans="1:11" x14ac:dyDescent="0.25">
      <c r="A59" s="17" t="s">
        <v>49</v>
      </c>
      <c r="B59" s="17">
        <v>5763707</v>
      </c>
      <c r="C59" s="17">
        <v>561</v>
      </c>
      <c r="D59" s="17">
        <v>2607188</v>
      </c>
      <c r="E59" s="17">
        <v>305</v>
      </c>
      <c r="F59" s="17">
        <v>2713981</v>
      </c>
      <c r="G59" s="17">
        <v>218</v>
      </c>
      <c r="H59" s="17">
        <v>366463</v>
      </c>
      <c r="I59" s="17">
        <v>30</v>
      </c>
      <c r="J59" s="17">
        <v>76075</v>
      </c>
      <c r="K59" s="17">
        <v>8</v>
      </c>
    </row>
    <row r="60" spans="1:11" x14ac:dyDescent="0.25">
      <c r="A60" s="17" t="s">
        <v>50</v>
      </c>
      <c r="B60" s="17">
        <v>472112</v>
      </c>
      <c r="C60" s="17">
        <v>62</v>
      </c>
      <c r="D60" s="17">
        <v>146666</v>
      </c>
      <c r="E60" s="17">
        <v>18</v>
      </c>
      <c r="F60" s="17">
        <v>245743</v>
      </c>
      <c r="G60" s="17">
        <v>36</v>
      </c>
      <c r="H60" s="17">
        <v>57633</v>
      </c>
      <c r="I60" s="17">
        <v>6</v>
      </c>
      <c r="J60" s="17">
        <v>22070</v>
      </c>
      <c r="K60" s="17">
        <v>2</v>
      </c>
    </row>
    <row r="61" spans="1:11" x14ac:dyDescent="0.25">
      <c r="A61" s="17" t="s">
        <v>51</v>
      </c>
      <c r="B61" s="17">
        <v>267283</v>
      </c>
      <c r="C61" s="17">
        <v>41</v>
      </c>
      <c r="D61" s="17">
        <v>33358</v>
      </c>
      <c r="E61" s="17">
        <v>12</v>
      </c>
      <c r="F61" s="17">
        <v>127929</v>
      </c>
      <c r="G61" s="17">
        <v>18</v>
      </c>
      <c r="H61" s="17">
        <v>104996</v>
      </c>
      <c r="I61" s="17">
        <v>10</v>
      </c>
      <c r="J61" s="17">
        <v>1000</v>
      </c>
      <c r="K61" s="17">
        <v>1</v>
      </c>
    </row>
    <row r="62" spans="1:11" x14ac:dyDescent="0.25">
      <c r="A62" s="17" t="s">
        <v>52</v>
      </c>
      <c r="B62" s="17">
        <v>244642</v>
      </c>
      <c r="C62" s="17">
        <v>37</v>
      </c>
      <c r="D62" s="17">
        <v>26850</v>
      </c>
      <c r="E62" s="17">
        <v>5</v>
      </c>
      <c r="F62" s="17">
        <v>180417</v>
      </c>
      <c r="G62" s="17">
        <v>24</v>
      </c>
      <c r="H62" s="17">
        <v>3700</v>
      </c>
      <c r="I62" s="17">
        <v>1</v>
      </c>
      <c r="J62" s="17">
        <v>33675</v>
      </c>
      <c r="K62" s="17">
        <v>7</v>
      </c>
    </row>
    <row r="63" spans="1:11" x14ac:dyDescent="0.25">
      <c r="A63" s="17" t="s">
        <v>53</v>
      </c>
      <c r="B63" s="17">
        <v>375928</v>
      </c>
      <c r="C63" s="17">
        <v>22</v>
      </c>
      <c r="D63" s="17">
        <v>0</v>
      </c>
      <c r="E63" s="17">
        <v>0</v>
      </c>
      <c r="F63" s="17">
        <v>108150</v>
      </c>
      <c r="G63" s="17">
        <v>11</v>
      </c>
      <c r="H63" s="17">
        <v>0</v>
      </c>
      <c r="I63" s="17">
        <v>0</v>
      </c>
      <c r="J63" s="17">
        <v>267778</v>
      </c>
      <c r="K63" s="17">
        <v>11</v>
      </c>
    </row>
    <row r="64" spans="1:11" x14ac:dyDescent="0.25">
      <c r="A64" s="17" t="s">
        <v>93</v>
      </c>
      <c r="B64" s="17">
        <v>59700</v>
      </c>
      <c r="C64" s="17">
        <v>4</v>
      </c>
      <c r="D64" s="17">
        <v>4700</v>
      </c>
      <c r="E64" s="17">
        <v>1</v>
      </c>
      <c r="F64" s="17">
        <v>6700</v>
      </c>
      <c r="G64" s="17">
        <v>1</v>
      </c>
      <c r="H64" s="17">
        <v>0</v>
      </c>
      <c r="I64" s="17">
        <v>0</v>
      </c>
      <c r="J64" s="17">
        <v>48300</v>
      </c>
      <c r="K64" s="17">
        <v>2</v>
      </c>
    </row>
    <row r="65" spans="1:11" x14ac:dyDescent="0.25">
      <c r="A65" s="17" t="s">
        <v>54</v>
      </c>
      <c r="B65" s="17">
        <v>43922</v>
      </c>
      <c r="C65" s="17">
        <v>7</v>
      </c>
      <c r="D65" s="17">
        <v>0</v>
      </c>
      <c r="E65" s="17">
        <v>0</v>
      </c>
      <c r="F65" s="17">
        <v>35822</v>
      </c>
      <c r="G65" s="17">
        <v>5</v>
      </c>
      <c r="H65" s="17">
        <v>0</v>
      </c>
      <c r="I65" s="17">
        <v>0</v>
      </c>
      <c r="J65" s="17">
        <v>8100</v>
      </c>
      <c r="K65" s="17">
        <v>2</v>
      </c>
    </row>
    <row r="66" spans="1:11" x14ac:dyDescent="0.25">
      <c r="A66" s="17" t="s">
        <v>56</v>
      </c>
      <c r="B66" s="17">
        <v>15000</v>
      </c>
      <c r="C66" s="17">
        <v>3</v>
      </c>
      <c r="D66" s="17">
        <v>0</v>
      </c>
      <c r="E66" s="17">
        <v>0</v>
      </c>
      <c r="F66" s="17">
        <v>13500</v>
      </c>
      <c r="G66" s="17">
        <v>2</v>
      </c>
      <c r="H66" s="17">
        <v>1500</v>
      </c>
      <c r="I66" s="17">
        <v>1</v>
      </c>
      <c r="J66" s="17">
        <v>0</v>
      </c>
      <c r="K66" s="17">
        <v>0</v>
      </c>
    </row>
    <row r="67" spans="1:11" x14ac:dyDescent="0.25">
      <c r="A67" s="17" t="s">
        <v>57</v>
      </c>
      <c r="B67" s="17">
        <v>16775</v>
      </c>
      <c r="C67" s="17">
        <v>3</v>
      </c>
      <c r="D67" s="17">
        <v>0</v>
      </c>
      <c r="E67" s="17">
        <v>0</v>
      </c>
      <c r="F67" s="17">
        <v>12000</v>
      </c>
      <c r="G67" s="17">
        <v>1</v>
      </c>
      <c r="H67" s="17">
        <v>500</v>
      </c>
      <c r="I67" s="17">
        <v>1</v>
      </c>
      <c r="J67" s="17">
        <v>4275</v>
      </c>
      <c r="K67" s="17">
        <v>1</v>
      </c>
    </row>
    <row r="68" spans="1:11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</row>
    <row r="69" spans="1:11" x14ac:dyDescent="0.25">
      <c r="A69" s="17" t="s">
        <v>59</v>
      </c>
      <c r="B69" s="17">
        <v>105662</v>
      </c>
      <c r="C69" s="17">
        <v>15</v>
      </c>
      <c r="D69" s="17">
        <v>0</v>
      </c>
      <c r="E69" s="17">
        <v>0</v>
      </c>
      <c r="F69" s="17">
        <v>20960</v>
      </c>
      <c r="G69" s="17">
        <v>3</v>
      </c>
      <c r="H69" s="17">
        <v>0</v>
      </c>
      <c r="I69" s="17">
        <v>0</v>
      </c>
      <c r="J69" s="17">
        <v>84702</v>
      </c>
      <c r="K69" s="17">
        <v>12</v>
      </c>
    </row>
    <row r="70" spans="1:11" x14ac:dyDescent="0.25">
      <c r="A70" s="17" t="s">
        <v>90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11" x14ac:dyDescent="0.25">
      <c r="A71" s="17" t="s">
        <v>60</v>
      </c>
      <c r="B71" s="17">
        <v>14000</v>
      </c>
      <c r="C71" s="17">
        <v>6</v>
      </c>
      <c r="D71" s="17">
        <v>0</v>
      </c>
      <c r="E71" s="17">
        <v>0</v>
      </c>
      <c r="F71" s="17">
        <v>12600</v>
      </c>
      <c r="G71" s="17">
        <v>5</v>
      </c>
      <c r="H71" s="17">
        <v>0</v>
      </c>
      <c r="I71" s="17">
        <v>0</v>
      </c>
      <c r="J71" s="17">
        <v>1400</v>
      </c>
      <c r="K71" s="17">
        <v>1</v>
      </c>
    </row>
    <row r="73" spans="1:11" x14ac:dyDescent="0.25">
      <c r="A73" s="64" t="s">
        <v>55</v>
      </c>
      <c r="B73" s="34">
        <v>1836473</v>
      </c>
      <c r="C73" s="34">
        <v>211</v>
      </c>
      <c r="D73" s="34">
        <v>299853</v>
      </c>
      <c r="E73" s="34">
        <v>52</v>
      </c>
      <c r="F73" s="34">
        <v>778031</v>
      </c>
      <c r="G73" s="34">
        <v>114</v>
      </c>
      <c r="H73" s="34">
        <v>654242</v>
      </c>
      <c r="I73" s="34">
        <v>29</v>
      </c>
      <c r="J73" s="34">
        <v>104347</v>
      </c>
      <c r="K73" s="34">
        <v>16</v>
      </c>
    </row>
    <row r="74" spans="1:11" x14ac:dyDescent="0.25">
      <c r="A74" s="17" t="s">
        <v>61</v>
      </c>
      <c r="B74" s="17">
        <v>46487</v>
      </c>
      <c r="C74" s="17">
        <v>12</v>
      </c>
      <c r="D74" s="17">
        <v>9159</v>
      </c>
      <c r="E74" s="17">
        <v>2</v>
      </c>
      <c r="F74" s="17">
        <v>37328</v>
      </c>
      <c r="G74" s="17">
        <v>10</v>
      </c>
      <c r="H74" s="17">
        <v>0</v>
      </c>
      <c r="I74" s="17">
        <v>0</v>
      </c>
      <c r="J74" s="17">
        <v>0</v>
      </c>
      <c r="K74" s="17">
        <v>0</v>
      </c>
    </row>
    <row r="75" spans="1:11" x14ac:dyDescent="0.25">
      <c r="A75" s="17" t="s">
        <v>62</v>
      </c>
      <c r="B75" s="17">
        <v>396574</v>
      </c>
      <c r="C75" s="17">
        <v>73</v>
      </c>
      <c r="D75" s="17">
        <v>86842</v>
      </c>
      <c r="E75" s="17">
        <v>17</v>
      </c>
      <c r="F75" s="17">
        <v>269438</v>
      </c>
      <c r="G75" s="17">
        <v>47</v>
      </c>
      <c r="H75" s="17">
        <v>40294</v>
      </c>
      <c r="I75" s="17">
        <v>9</v>
      </c>
      <c r="J75" s="17">
        <v>0</v>
      </c>
      <c r="K75" s="17">
        <v>0</v>
      </c>
    </row>
    <row r="76" spans="1:11" x14ac:dyDescent="0.25">
      <c r="A76" s="17" t="s">
        <v>63</v>
      </c>
      <c r="B76" s="17">
        <v>89243</v>
      </c>
      <c r="C76" s="17">
        <v>10</v>
      </c>
      <c r="D76" s="17">
        <v>6151</v>
      </c>
      <c r="E76" s="17">
        <v>2</v>
      </c>
      <c r="F76" s="17">
        <v>32155</v>
      </c>
      <c r="G76" s="17">
        <v>5</v>
      </c>
      <c r="H76" s="17">
        <v>21207</v>
      </c>
      <c r="I76" s="17">
        <v>1</v>
      </c>
      <c r="J76" s="17">
        <v>29730</v>
      </c>
      <c r="K76" s="17">
        <v>2</v>
      </c>
    </row>
    <row r="77" spans="1:11" x14ac:dyDescent="0.25">
      <c r="A77" s="17" t="s">
        <v>64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</row>
    <row r="78" spans="1:11" x14ac:dyDescent="0.25">
      <c r="A78" s="17" t="s">
        <v>65</v>
      </c>
      <c r="B78" s="17">
        <v>3300</v>
      </c>
      <c r="C78" s="17">
        <v>1</v>
      </c>
      <c r="D78" s="17">
        <v>0</v>
      </c>
      <c r="E78" s="17">
        <v>0</v>
      </c>
      <c r="F78" s="17">
        <v>3300</v>
      </c>
      <c r="G78" s="17">
        <v>1</v>
      </c>
      <c r="H78" s="17">
        <v>0</v>
      </c>
      <c r="I78" s="17">
        <v>0</v>
      </c>
      <c r="J78" s="17">
        <v>0</v>
      </c>
      <c r="K78" s="17">
        <v>0</v>
      </c>
    </row>
    <row r="79" spans="1:11" x14ac:dyDescent="0.25">
      <c r="A79" s="17" t="s">
        <v>66</v>
      </c>
      <c r="B79" s="17">
        <v>43100</v>
      </c>
      <c r="C79" s="17">
        <v>5</v>
      </c>
      <c r="D79" s="17">
        <v>0</v>
      </c>
      <c r="E79" s="17">
        <v>0</v>
      </c>
      <c r="F79" s="17">
        <v>8600</v>
      </c>
      <c r="G79" s="17">
        <v>2</v>
      </c>
      <c r="H79" s="17">
        <v>16200</v>
      </c>
      <c r="I79" s="17">
        <v>1</v>
      </c>
      <c r="J79" s="17">
        <v>18300</v>
      </c>
      <c r="K79" s="17">
        <v>2</v>
      </c>
    </row>
    <row r="80" spans="1:11" x14ac:dyDescent="0.25">
      <c r="A80" s="17" t="s">
        <v>67</v>
      </c>
      <c r="B80" s="17">
        <v>34850</v>
      </c>
      <c r="C80" s="17">
        <v>8</v>
      </c>
      <c r="D80" s="17">
        <v>0</v>
      </c>
      <c r="E80" s="17">
        <v>0</v>
      </c>
      <c r="F80" s="17">
        <v>21000</v>
      </c>
      <c r="G80" s="17">
        <v>5</v>
      </c>
      <c r="H80" s="17">
        <v>5250</v>
      </c>
      <c r="I80" s="17">
        <v>2</v>
      </c>
      <c r="J80" s="17">
        <v>8600</v>
      </c>
      <c r="K80" s="17">
        <v>1</v>
      </c>
    </row>
    <row r="81" spans="1:11" x14ac:dyDescent="0.25">
      <c r="A81" s="17" t="s">
        <v>68</v>
      </c>
      <c r="B81" s="17">
        <v>638824</v>
      </c>
      <c r="C81" s="17">
        <v>58</v>
      </c>
      <c r="D81" s="17">
        <v>116803</v>
      </c>
      <c r="E81" s="17">
        <v>18</v>
      </c>
      <c r="F81" s="17">
        <v>258790</v>
      </c>
      <c r="G81" s="17">
        <v>25</v>
      </c>
      <c r="H81" s="17">
        <v>222531</v>
      </c>
      <c r="I81" s="17">
        <v>8</v>
      </c>
      <c r="J81" s="17">
        <v>40700</v>
      </c>
      <c r="K81" s="17">
        <v>7</v>
      </c>
    </row>
    <row r="82" spans="1:11" x14ac:dyDescent="0.25">
      <c r="A82" s="17" t="s">
        <v>69</v>
      </c>
      <c r="B82" s="17">
        <v>584095</v>
      </c>
      <c r="C82" s="17">
        <v>44</v>
      </c>
      <c r="D82" s="17">
        <v>80898</v>
      </c>
      <c r="E82" s="17">
        <v>13</v>
      </c>
      <c r="F82" s="17">
        <v>147420</v>
      </c>
      <c r="G82" s="17">
        <v>19</v>
      </c>
      <c r="H82" s="17">
        <v>348760</v>
      </c>
      <c r="I82" s="17">
        <v>8</v>
      </c>
      <c r="J82" s="17">
        <v>7017</v>
      </c>
      <c r="K82" s="17">
        <v>4</v>
      </c>
    </row>
    <row r="84" spans="1:11" x14ac:dyDescent="0.25">
      <c r="A84" s="64" t="s">
        <v>70</v>
      </c>
      <c r="B84" s="34">
        <v>5521396</v>
      </c>
      <c r="C84" s="34">
        <v>597</v>
      </c>
      <c r="D84" s="34">
        <v>753543</v>
      </c>
      <c r="E84" s="34">
        <v>106</v>
      </c>
      <c r="F84" s="34">
        <v>3094704</v>
      </c>
      <c r="G84" s="34">
        <v>299</v>
      </c>
      <c r="H84" s="34">
        <v>389635</v>
      </c>
      <c r="I84" s="34">
        <v>42</v>
      </c>
      <c r="J84" s="34">
        <v>1283514</v>
      </c>
      <c r="K84" s="34">
        <v>150</v>
      </c>
    </row>
    <row r="85" spans="1:11" x14ac:dyDescent="0.25">
      <c r="A85" s="17" t="s">
        <v>71</v>
      </c>
      <c r="B85" s="17">
        <v>591528</v>
      </c>
      <c r="C85" s="17">
        <v>85</v>
      </c>
      <c r="D85" s="17">
        <v>216776</v>
      </c>
      <c r="E85" s="17">
        <v>39</v>
      </c>
      <c r="F85" s="17">
        <v>323813</v>
      </c>
      <c r="G85" s="17">
        <v>38</v>
      </c>
      <c r="H85" s="17">
        <v>50939</v>
      </c>
      <c r="I85" s="17">
        <v>8</v>
      </c>
      <c r="J85" s="17">
        <v>0</v>
      </c>
      <c r="K85" s="17">
        <v>0</v>
      </c>
    </row>
    <row r="86" spans="1:11" x14ac:dyDescent="0.25">
      <c r="A86" s="17" t="s">
        <v>72</v>
      </c>
      <c r="B86" s="17">
        <v>2024305</v>
      </c>
      <c r="C86" s="17">
        <v>200</v>
      </c>
      <c r="D86" s="17">
        <v>419775</v>
      </c>
      <c r="E86" s="17">
        <v>50</v>
      </c>
      <c r="F86" s="17">
        <v>1378110</v>
      </c>
      <c r="G86" s="17">
        <v>122</v>
      </c>
      <c r="H86" s="17">
        <v>177130</v>
      </c>
      <c r="I86" s="17">
        <v>14</v>
      </c>
      <c r="J86" s="17">
        <v>49290</v>
      </c>
      <c r="K86" s="17">
        <v>14</v>
      </c>
    </row>
    <row r="87" spans="1:11" x14ac:dyDescent="0.25">
      <c r="A87" s="17" t="s">
        <v>73</v>
      </c>
      <c r="B87" s="17">
        <v>76550</v>
      </c>
      <c r="C87" s="17">
        <v>7</v>
      </c>
      <c r="D87" s="17">
        <v>8250</v>
      </c>
      <c r="E87" s="17">
        <v>1</v>
      </c>
      <c r="F87" s="17">
        <v>6200</v>
      </c>
      <c r="G87" s="17">
        <v>2</v>
      </c>
      <c r="H87" s="17">
        <v>0</v>
      </c>
      <c r="I87" s="17">
        <v>0</v>
      </c>
      <c r="J87" s="17">
        <v>62100</v>
      </c>
      <c r="K87" s="17">
        <v>4</v>
      </c>
    </row>
    <row r="88" spans="1:11" x14ac:dyDescent="0.25">
      <c r="A88" s="17" t="s">
        <v>74</v>
      </c>
      <c r="B88" s="17">
        <v>329</v>
      </c>
      <c r="C88" s="17">
        <v>2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329</v>
      </c>
      <c r="K88" s="17">
        <v>2</v>
      </c>
    </row>
    <row r="89" spans="1:11" x14ac:dyDescent="0.25">
      <c r="A89" s="17" t="s">
        <v>75</v>
      </c>
      <c r="B89" s="17">
        <v>19220</v>
      </c>
      <c r="C89" s="17">
        <v>6</v>
      </c>
      <c r="D89" s="17">
        <v>0</v>
      </c>
      <c r="E89" s="17">
        <v>0</v>
      </c>
      <c r="F89" s="17">
        <v>0</v>
      </c>
      <c r="G89" s="17">
        <v>0</v>
      </c>
      <c r="H89" s="17">
        <v>1500</v>
      </c>
      <c r="I89" s="17">
        <v>1</v>
      </c>
      <c r="J89" s="17">
        <v>17720</v>
      </c>
      <c r="K89" s="17">
        <v>5</v>
      </c>
    </row>
    <row r="90" spans="1:11" x14ac:dyDescent="0.25">
      <c r="A90" s="17" t="s">
        <v>76</v>
      </c>
      <c r="B90" s="17">
        <v>449423</v>
      </c>
      <c r="C90" s="17">
        <v>48</v>
      </c>
      <c r="D90" s="17">
        <v>5800</v>
      </c>
      <c r="E90" s="17">
        <v>1</v>
      </c>
      <c r="F90" s="17">
        <v>171416</v>
      </c>
      <c r="G90" s="17">
        <v>21</v>
      </c>
      <c r="H90" s="17">
        <v>16548</v>
      </c>
      <c r="I90" s="17">
        <v>4</v>
      </c>
      <c r="J90" s="17">
        <v>255659</v>
      </c>
      <c r="K90" s="17">
        <v>22</v>
      </c>
    </row>
    <row r="91" spans="1:11" x14ac:dyDescent="0.25">
      <c r="A91" s="17" t="s">
        <v>77</v>
      </c>
      <c r="B91" s="17">
        <v>335725</v>
      </c>
      <c r="C91" s="17">
        <v>46</v>
      </c>
      <c r="D91" s="17">
        <v>16700</v>
      </c>
      <c r="E91" s="17">
        <v>3</v>
      </c>
      <c r="F91" s="17">
        <v>237135</v>
      </c>
      <c r="G91" s="17">
        <v>27</v>
      </c>
      <c r="H91" s="17">
        <v>7889</v>
      </c>
      <c r="I91" s="17">
        <v>1</v>
      </c>
      <c r="J91" s="17">
        <v>74001</v>
      </c>
      <c r="K91" s="17">
        <v>15</v>
      </c>
    </row>
    <row r="92" spans="1:11" x14ac:dyDescent="0.25">
      <c r="A92" s="17" t="s">
        <v>78</v>
      </c>
      <c r="B92" s="17">
        <v>181557</v>
      </c>
      <c r="C92" s="17">
        <v>13</v>
      </c>
      <c r="D92" s="17">
        <v>0</v>
      </c>
      <c r="E92" s="17">
        <v>0</v>
      </c>
      <c r="F92" s="17">
        <v>115557</v>
      </c>
      <c r="G92" s="17">
        <v>11</v>
      </c>
      <c r="H92" s="17">
        <v>0</v>
      </c>
      <c r="I92" s="17">
        <v>0</v>
      </c>
      <c r="J92" s="17">
        <v>66000</v>
      </c>
      <c r="K92" s="17">
        <v>2</v>
      </c>
    </row>
    <row r="93" spans="1:11" x14ac:dyDescent="0.25">
      <c r="A93" s="17" t="s">
        <v>79</v>
      </c>
      <c r="B93" s="17">
        <v>585742</v>
      </c>
      <c r="C93" s="17">
        <v>54</v>
      </c>
      <c r="D93" s="17">
        <v>7000</v>
      </c>
      <c r="E93" s="17">
        <v>1</v>
      </c>
      <c r="F93" s="17">
        <v>506763</v>
      </c>
      <c r="G93" s="17">
        <v>45</v>
      </c>
      <c r="H93" s="17">
        <v>71279</v>
      </c>
      <c r="I93" s="17">
        <v>7</v>
      </c>
      <c r="J93" s="17">
        <v>700</v>
      </c>
      <c r="K93" s="17">
        <v>1</v>
      </c>
    </row>
    <row r="94" spans="1:11" x14ac:dyDescent="0.25">
      <c r="A94" s="17" t="s">
        <v>80</v>
      </c>
      <c r="B94" s="17">
        <v>688526</v>
      </c>
      <c r="C94" s="17">
        <v>50</v>
      </c>
      <c r="D94" s="17">
        <v>76850</v>
      </c>
      <c r="E94" s="17">
        <v>10</v>
      </c>
      <c r="F94" s="17">
        <v>287210</v>
      </c>
      <c r="G94" s="17">
        <v>26</v>
      </c>
      <c r="H94" s="17">
        <v>64350</v>
      </c>
      <c r="I94" s="17">
        <v>7</v>
      </c>
      <c r="J94" s="17">
        <v>260116</v>
      </c>
      <c r="K94" s="17">
        <v>7</v>
      </c>
    </row>
    <row r="95" spans="1:11" x14ac:dyDescent="0.25">
      <c r="A95" s="17" t="s">
        <v>81</v>
      </c>
      <c r="B95" s="17">
        <v>198545</v>
      </c>
      <c r="C95" s="17">
        <v>38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198545</v>
      </c>
      <c r="K95" s="17">
        <v>38</v>
      </c>
    </row>
    <row r="96" spans="1:11" x14ac:dyDescent="0.25">
      <c r="A96" s="17" t="s">
        <v>82</v>
      </c>
      <c r="B96" s="17">
        <v>3850</v>
      </c>
      <c r="C96" s="17">
        <v>2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3850</v>
      </c>
      <c r="K96" s="17">
        <v>2</v>
      </c>
    </row>
    <row r="97" spans="1:23" x14ac:dyDescent="0.25">
      <c r="A97" s="17" t="s">
        <v>83</v>
      </c>
      <c r="B97" s="17">
        <v>216496</v>
      </c>
      <c r="C97" s="17">
        <v>35</v>
      </c>
      <c r="D97" s="17">
        <v>2392</v>
      </c>
      <c r="E97" s="17">
        <v>1</v>
      </c>
      <c r="F97" s="17">
        <v>32200</v>
      </c>
      <c r="G97" s="17">
        <v>3</v>
      </c>
      <c r="H97" s="17">
        <v>0</v>
      </c>
      <c r="I97" s="17">
        <v>0</v>
      </c>
      <c r="J97" s="17">
        <v>181904</v>
      </c>
      <c r="K97" s="17">
        <v>31</v>
      </c>
    </row>
    <row r="98" spans="1:23" x14ac:dyDescent="0.25">
      <c r="A98" s="17" t="s">
        <v>84</v>
      </c>
      <c r="B98" s="17">
        <v>149600</v>
      </c>
      <c r="C98" s="17">
        <v>11</v>
      </c>
      <c r="D98" s="17">
        <v>0</v>
      </c>
      <c r="E98" s="17">
        <v>0</v>
      </c>
      <c r="F98" s="17">
        <v>36300</v>
      </c>
      <c r="G98" s="17">
        <v>4</v>
      </c>
      <c r="H98" s="17">
        <v>0</v>
      </c>
      <c r="I98" s="17">
        <v>0</v>
      </c>
      <c r="J98" s="17">
        <v>113300</v>
      </c>
      <c r="K98" s="17">
        <v>7</v>
      </c>
    </row>
    <row r="99" spans="1:23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2:23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2:23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2:23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2:23" x14ac:dyDescent="0.25"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2:23" x14ac:dyDescent="0.25"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2:23" x14ac:dyDescent="0.25"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2:23" x14ac:dyDescent="0.25"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2:23" x14ac:dyDescent="0.25"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pans="2:23" x14ac:dyDescent="0.25"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2:23" x14ac:dyDescent="0.25"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2:23" x14ac:dyDescent="0.25"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2:23" x14ac:dyDescent="0.25"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2:23" x14ac:dyDescent="0.25"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2:23" x14ac:dyDescent="0.25"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pans="2:23" x14ac:dyDescent="0.25"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pans="2:23" x14ac:dyDescent="0.25"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2:23" x14ac:dyDescent="0.25"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pans="12:23" x14ac:dyDescent="0.25"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pans="12:23" x14ac:dyDescent="0.25"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2:23" x14ac:dyDescent="0.25"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2:23" x14ac:dyDescent="0.25"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pans="12:23" x14ac:dyDescent="0.25"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pans="12:23" x14ac:dyDescent="0.25"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pans="12:23" x14ac:dyDescent="0.25"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pans="12:23" x14ac:dyDescent="0.25"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pans="12:23" x14ac:dyDescent="0.25"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pans="12:23" x14ac:dyDescent="0.25"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pans="12:23" x14ac:dyDescent="0.25"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pans="12:23" x14ac:dyDescent="0.25"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pans="12:23" x14ac:dyDescent="0.25"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pans="12:23" x14ac:dyDescent="0.25"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pans="12:23" x14ac:dyDescent="0.25"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pans="12:23" x14ac:dyDescent="0.25"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pans="12:23" x14ac:dyDescent="0.25"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</row>
    <row r="163" spans="12:23" x14ac:dyDescent="0.25"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</row>
    <row r="164" spans="12:23" x14ac:dyDescent="0.25"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31"/>
  <sheetViews>
    <sheetView workbookViewId="0"/>
  </sheetViews>
  <sheetFormatPr defaultColWidth="9.140625" defaultRowHeight="15" x14ac:dyDescent="0.25"/>
  <cols>
    <col min="1" max="1" width="28.5703125" style="17" bestFit="1" customWidth="1"/>
    <col min="2" max="11" width="11.7109375" style="17" customWidth="1"/>
    <col min="12" max="12" width="9.140625" style="17"/>
    <col min="13" max="14" width="18.85546875" style="17" bestFit="1" customWidth="1"/>
    <col min="15" max="16384" width="9.140625" style="17"/>
  </cols>
  <sheetData>
    <row r="1" spans="1:24" x14ac:dyDescent="0.25">
      <c r="A1" s="26" t="s">
        <v>0</v>
      </c>
      <c r="B1" s="105" t="s">
        <v>97</v>
      </c>
      <c r="C1" s="105"/>
      <c r="D1" s="105"/>
      <c r="E1" s="105"/>
      <c r="F1" s="105"/>
      <c r="G1" s="105"/>
      <c r="H1" s="105"/>
      <c r="I1" s="105"/>
      <c r="J1" s="105"/>
      <c r="K1" s="105"/>
      <c r="L1" s="30"/>
      <c r="M1" s="30"/>
      <c r="N1" s="31"/>
      <c r="O1" s="31"/>
      <c r="P1" s="31"/>
      <c r="Q1" s="31"/>
      <c r="R1" s="31"/>
      <c r="S1" s="31"/>
      <c r="T1" s="31"/>
      <c r="U1" s="31"/>
      <c r="V1" s="31"/>
      <c r="W1" s="31"/>
      <c r="X1" s="30"/>
    </row>
    <row r="2" spans="1:24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32"/>
      <c r="M2" s="32"/>
      <c r="N2" s="31"/>
      <c r="O2" s="31"/>
      <c r="P2" s="31"/>
      <c r="Q2" s="31"/>
      <c r="R2" s="31"/>
      <c r="S2" s="31"/>
      <c r="T2" s="31"/>
      <c r="U2" s="31"/>
      <c r="V2" s="31"/>
      <c r="W2" s="31"/>
      <c r="X2" s="32"/>
    </row>
    <row r="3" spans="1:24" ht="15" customHeight="1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2"/>
      <c r="M3" s="32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32"/>
      <c r="M4" s="32"/>
      <c r="N4" s="31"/>
      <c r="O4" s="31"/>
      <c r="P4" s="31"/>
      <c r="Q4" s="31"/>
      <c r="R4" s="31"/>
      <c r="S4" s="31"/>
      <c r="T4" s="31"/>
      <c r="U4" s="31"/>
      <c r="V4" s="31"/>
      <c r="W4" s="31"/>
      <c r="X4" s="32"/>
    </row>
    <row r="5" spans="1:24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2"/>
    </row>
    <row r="6" spans="1:24" x14ac:dyDescent="0.25">
      <c r="A6" s="2" t="s">
        <v>9</v>
      </c>
      <c r="B6" s="6">
        <v>115748050</v>
      </c>
      <c r="C6" s="6">
        <v>9428</v>
      </c>
      <c r="D6" s="6">
        <v>62866127</v>
      </c>
      <c r="E6" s="6">
        <v>6012</v>
      </c>
      <c r="F6" s="6">
        <v>34491564</v>
      </c>
      <c r="G6" s="6">
        <v>2444</v>
      </c>
      <c r="H6" s="6">
        <v>15202281</v>
      </c>
      <c r="I6" s="6">
        <v>593</v>
      </c>
      <c r="J6" s="6">
        <v>3188078</v>
      </c>
      <c r="K6" s="6">
        <v>379</v>
      </c>
      <c r="M6" s="75">
        <f>+B6/C6*1000</f>
        <v>12277052.397114975</v>
      </c>
      <c r="N6" s="76" t="s">
        <v>9</v>
      </c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x14ac:dyDescent="0.25">
      <c r="A7" s="2"/>
      <c r="B7" s="6"/>
      <c r="C7" s="6"/>
      <c r="D7" s="6"/>
      <c r="E7" s="6"/>
      <c r="F7" s="6"/>
      <c r="G7" s="6"/>
      <c r="H7" s="6"/>
      <c r="I7" s="6"/>
      <c r="J7" s="6"/>
      <c r="K7" s="6"/>
      <c r="M7" s="75">
        <f>B8/C8*1000</f>
        <v>13895417.49200061</v>
      </c>
      <c r="N7" s="76" t="s">
        <v>10</v>
      </c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x14ac:dyDescent="0.25">
      <c r="A8" s="2" t="s">
        <v>10</v>
      </c>
      <c r="B8" s="6">
        <v>91195625</v>
      </c>
      <c r="C8" s="6">
        <v>6563</v>
      </c>
      <c r="D8" s="6">
        <v>55412020</v>
      </c>
      <c r="E8" s="6">
        <v>4956</v>
      </c>
      <c r="F8" s="6">
        <v>22534787</v>
      </c>
      <c r="G8" s="6">
        <v>1198</v>
      </c>
      <c r="H8" s="6">
        <v>12691902</v>
      </c>
      <c r="I8" s="6">
        <v>378</v>
      </c>
      <c r="J8" s="6">
        <v>556916</v>
      </c>
      <c r="K8" s="6">
        <v>31</v>
      </c>
      <c r="M8" s="75">
        <f>(B18+B25+B37+B49+B58+B73+B84)/(C18+C25+C37+C49+C58+C73+C84)*1000</f>
        <v>8569781.8499127403</v>
      </c>
      <c r="N8" s="76" t="s">
        <v>107</v>
      </c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x14ac:dyDescent="0.25">
      <c r="A9" s="17" t="s">
        <v>11</v>
      </c>
      <c r="B9" s="17">
        <v>57009894</v>
      </c>
      <c r="C9" s="17">
        <v>4153</v>
      </c>
      <c r="D9" s="17">
        <v>37295619</v>
      </c>
      <c r="E9" s="17">
        <v>3413</v>
      </c>
      <c r="F9" s="17">
        <v>10758283</v>
      </c>
      <c r="G9" s="17">
        <v>517</v>
      </c>
      <c r="H9" s="17">
        <v>8877644</v>
      </c>
      <c r="I9" s="17">
        <v>216</v>
      </c>
      <c r="J9" s="17">
        <v>78348</v>
      </c>
      <c r="K9" s="17">
        <v>7</v>
      </c>
      <c r="M9" s="75">
        <f>B73/C73*1000</f>
        <v>6787734.375</v>
      </c>
      <c r="N9" s="76" t="s">
        <v>55</v>
      </c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x14ac:dyDescent="0.25">
      <c r="A10" s="17" t="s">
        <v>12</v>
      </c>
      <c r="B10" s="17">
        <v>12707341</v>
      </c>
      <c r="C10" s="17">
        <v>897</v>
      </c>
      <c r="D10" s="17">
        <v>8339363</v>
      </c>
      <c r="E10" s="17">
        <v>686</v>
      </c>
      <c r="F10" s="17">
        <v>2774999</v>
      </c>
      <c r="G10" s="17">
        <v>154</v>
      </c>
      <c r="H10" s="17">
        <v>1502979</v>
      </c>
      <c r="I10" s="17">
        <v>56</v>
      </c>
      <c r="J10" s="17">
        <v>90000</v>
      </c>
      <c r="K10" s="17">
        <v>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x14ac:dyDescent="0.25">
      <c r="A11" s="17" t="s">
        <v>13</v>
      </c>
      <c r="B11" s="17">
        <v>1654885</v>
      </c>
      <c r="C11" s="17">
        <v>103</v>
      </c>
      <c r="D11" s="17">
        <v>768136</v>
      </c>
      <c r="E11" s="17">
        <v>64</v>
      </c>
      <c r="F11" s="17">
        <v>853349</v>
      </c>
      <c r="G11" s="17">
        <v>36</v>
      </c>
      <c r="H11" s="17">
        <v>33400</v>
      </c>
      <c r="I11" s="17">
        <v>3</v>
      </c>
      <c r="J11" s="17">
        <v>0</v>
      </c>
      <c r="K11" s="17">
        <v>0</v>
      </c>
      <c r="N11" s="31"/>
    </row>
    <row r="12" spans="1:24" x14ac:dyDescent="0.25">
      <c r="A12" s="17" t="s">
        <v>14</v>
      </c>
      <c r="B12" s="17">
        <v>5226424</v>
      </c>
      <c r="C12" s="17">
        <v>276</v>
      </c>
      <c r="D12" s="17">
        <v>1507304</v>
      </c>
      <c r="E12" s="17">
        <v>114</v>
      </c>
      <c r="F12" s="17">
        <v>2496058</v>
      </c>
      <c r="G12" s="17">
        <v>132</v>
      </c>
      <c r="H12" s="17">
        <v>1202612</v>
      </c>
      <c r="I12" s="17">
        <v>28</v>
      </c>
      <c r="J12" s="17">
        <v>20450</v>
      </c>
      <c r="K12" s="17">
        <v>2</v>
      </c>
      <c r="N12" s="31"/>
    </row>
    <row r="13" spans="1:24" x14ac:dyDescent="0.25">
      <c r="A13" s="17" t="s">
        <v>15</v>
      </c>
      <c r="B13" s="17">
        <v>10600017</v>
      </c>
      <c r="C13" s="17">
        <v>843</v>
      </c>
      <c r="D13" s="17">
        <v>6544319</v>
      </c>
      <c r="E13" s="17">
        <v>594</v>
      </c>
      <c r="F13" s="17">
        <v>3061881</v>
      </c>
      <c r="G13" s="17">
        <v>185</v>
      </c>
      <c r="H13" s="17">
        <v>990817</v>
      </c>
      <c r="I13" s="17">
        <v>63</v>
      </c>
      <c r="J13" s="17">
        <v>3000</v>
      </c>
      <c r="K13" s="17">
        <v>1</v>
      </c>
      <c r="N13" s="31"/>
    </row>
    <row r="14" spans="1:24" x14ac:dyDescent="0.25">
      <c r="A14" s="17" t="s">
        <v>16</v>
      </c>
      <c r="B14" s="17">
        <v>917711</v>
      </c>
      <c r="C14" s="17">
        <v>51</v>
      </c>
      <c r="D14" s="17">
        <v>62033</v>
      </c>
      <c r="E14" s="17">
        <v>6</v>
      </c>
      <c r="F14" s="17">
        <v>540210</v>
      </c>
      <c r="G14" s="17">
        <v>38</v>
      </c>
      <c r="H14" s="17">
        <v>0</v>
      </c>
      <c r="I14" s="17">
        <v>0</v>
      </c>
      <c r="J14" s="17">
        <v>315468</v>
      </c>
      <c r="K14" s="17">
        <v>7</v>
      </c>
      <c r="N14" s="31"/>
    </row>
    <row r="15" spans="1:24" x14ac:dyDescent="0.25">
      <c r="A15" s="17" t="s">
        <v>17</v>
      </c>
      <c r="B15" s="17">
        <v>3054787</v>
      </c>
      <c r="C15" s="17">
        <v>235</v>
      </c>
      <c r="D15" s="17">
        <v>895246</v>
      </c>
      <c r="E15" s="17">
        <v>79</v>
      </c>
      <c r="F15" s="17">
        <v>2038541</v>
      </c>
      <c r="G15" s="17">
        <v>135</v>
      </c>
      <c r="H15" s="17">
        <v>84450</v>
      </c>
      <c r="I15" s="17">
        <v>12</v>
      </c>
      <c r="J15" s="17">
        <v>36550</v>
      </c>
      <c r="K15" s="17">
        <v>9</v>
      </c>
      <c r="N15" s="31"/>
    </row>
    <row r="16" spans="1:24" x14ac:dyDescent="0.25">
      <c r="A16" s="17" t="s">
        <v>18</v>
      </c>
      <c r="B16" s="17">
        <v>24566</v>
      </c>
      <c r="C16" s="17">
        <v>5</v>
      </c>
      <c r="D16" s="17">
        <v>0</v>
      </c>
      <c r="E16" s="17">
        <v>0</v>
      </c>
      <c r="F16" s="17">
        <v>11466</v>
      </c>
      <c r="G16" s="17">
        <v>1</v>
      </c>
      <c r="H16" s="17">
        <v>0</v>
      </c>
      <c r="I16" s="17">
        <v>0</v>
      </c>
      <c r="J16" s="17">
        <v>13100</v>
      </c>
      <c r="K16" s="17">
        <v>4</v>
      </c>
      <c r="N16" s="31"/>
    </row>
    <row r="17" spans="1:14" x14ac:dyDescent="0.2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N17" s="31"/>
    </row>
    <row r="18" spans="1:14" x14ac:dyDescent="0.25">
      <c r="A18" s="2" t="s">
        <v>19</v>
      </c>
      <c r="B18" s="6">
        <v>5406706</v>
      </c>
      <c r="C18" s="6">
        <v>613</v>
      </c>
      <c r="D18" s="6">
        <v>2151949</v>
      </c>
      <c r="E18" s="6">
        <v>310</v>
      </c>
      <c r="F18" s="6">
        <v>2879192</v>
      </c>
      <c r="G18" s="6">
        <v>266</v>
      </c>
      <c r="H18" s="6">
        <v>334068</v>
      </c>
      <c r="I18" s="6">
        <v>30</v>
      </c>
      <c r="J18" s="6">
        <v>41497</v>
      </c>
      <c r="K18" s="6">
        <v>7</v>
      </c>
      <c r="N18" s="31"/>
    </row>
    <row r="19" spans="1:14" x14ac:dyDescent="0.25">
      <c r="A19" s="17" t="s">
        <v>20</v>
      </c>
      <c r="B19" s="17">
        <v>3846585</v>
      </c>
      <c r="C19" s="17">
        <v>437</v>
      </c>
      <c r="D19" s="17">
        <v>1932183</v>
      </c>
      <c r="E19" s="17">
        <v>277</v>
      </c>
      <c r="F19" s="17">
        <v>1689016</v>
      </c>
      <c r="G19" s="17">
        <v>141</v>
      </c>
      <c r="H19" s="17">
        <v>225386</v>
      </c>
      <c r="I19" s="17">
        <v>19</v>
      </c>
      <c r="J19" s="17">
        <v>0</v>
      </c>
      <c r="K19" s="17">
        <v>0</v>
      </c>
      <c r="N19" s="31"/>
    </row>
    <row r="20" spans="1:14" x14ac:dyDescent="0.25">
      <c r="A20" s="17" t="s">
        <v>21</v>
      </c>
      <c r="B20" s="17">
        <v>551689</v>
      </c>
      <c r="C20" s="17">
        <v>63</v>
      </c>
      <c r="D20" s="17">
        <v>103430</v>
      </c>
      <c r="E20" s="17">
        <v>14</v>
      </c>
      <c r="F20" s="17">
        <v>419368</v>
      </c>
      <c r="G20" s="17">
        <v>45</v>
      </c>
      <c r="H20" s="17">
        <v>28891</v>
      </c>
      <c r="I20" s="17">
        <v>4</v>
      </c>
      <c r="J20" s="17">
        <v>0</v>
      </c>
      <c r="K20" s="17">
        <v>0</v>
      </c>
    </row>
    <row r="21" spans="1:14" x14ac:dyDescent="0.25">
      <c r="A21" s="17" t="s">
        <v>22</v>
      </c>
      <c r="B21" s="17">
        <v>418852</v>
      </c>
      <c r="C21" s="17">
        <v>49</v>
      </c>
      <c r="D21" s="17">
        <v>78650</v>
      </c>
      <c r="E21" s="17">
        <v>13</v>
      </c>
      <c r="F21" s="17">
        <v>261611</v>
      </c>
      <c r="G21" s="17">
        <v>30</v>
      </c>
      <c r="H21" s="17">
        <v>75091</v>
      </c>
      <c r="I21" s="17">
        <v>5</v>
      </c>
      <c r="J21" s="17">
        <v>3500</v>
      </c>
      <c r="K21" s="17">
        <v>1</v>
      </c>
    </row>
    <row r="22" spans="1:14" x14ac:dyDescent="0.25">
      <c r="A22" s="17" t="s">
        <v>23</v>
      </c>
      <c r="B22" s="17">
        <v>278140</v>
      </c>
      <c r="C22" s="17">
        <v>28</v>
      </c>
      <c r="D22" s="17">
        <v>13800</v>
      </c>
      <c r="E22" s="17">
        <v>2</v>
      </c>
      <c r="F22" s="17">
        <v>259640</v>
      </c>
      <c r="G22" s="17">
        <v>24</v>
      </c>
      <c r="H22" s="17">
        <v>4700</v>
      </c>
      <c r="I22" s="17">
        <v>2</v>
      </c>
      <c r="J22" s="17">
        <v>0</v>
      </c>
      <c r="K22" s="17">
        <v>0</v>
      </c>
    </row>
    <row r="23" spans="1:14" x14ac:dyDescent="0.25">
      <c r="A23" s="17" t="s">
        <v>24</v>
      </c>
      <c r="B23" s="17">
        <v>311440</v>
      </c>
      <c r="C23" s="17">
        <v>36</v>
      </c>
      <c r="D23" s="17">
        <v>23886</v>
      </c>
      <c r="E23" s="17">
        <v>4</v>
      </c>
      <c r="F23" s="17">
        <v>249557</v>
      </c>
      <c r="G23" s="17">
        <v>26</v>
      </c>
      <c r="H23" s="17">
        <v>0</v>
      </c>
      <c r="I23" s="17">
        <v>0</v>
      </c>
      <c r="J23" s="17">
        <v>37997</v>
      </c>
      <c r="K23" s="17">
        <v>6</v>
      </c>
    </row>
    <row r="24" spans="1:14" x14ac:dyDescent="0.25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4" x14ac:dyDescent="0.25">
      <c r="A25" s="2" t="s">
        <v>25</v>
      </c>
      <c r="B25" s="6">
        <v>4091467</v>
      </c>
      <c r="C25" s="6">
        <v>450</v>
      </c>
      <c r="D25" s="6">
        <v>1167009</v>
      </c>
      <c r="E25" s="6">
        <v>148</v>
      </c>
      <c r="F25" s="6">
        <v>1747491</v>
      </c>
      <c r="G25" s="6">
        <v>180</v>
      </c>
      <c r="H25" s="6">
        <v>515376</v>
      </c>
      <c r="I25" s="6">
        <v>43</v>
      </c>
      <c r="J25" s="6">
        <v>661591</v>
      </c>
      <c r="K25" s="6">
        <v>79</v>
      </c>
    </row>
    <row r="26" spans="1:14" x14ac:dyDescent="0.25">
      <c r="A26" s="17" t="s">
        <v>26</v>
      </c>
      <c r="B26" s="17">
        <v>1993187</v>
      </c>
      <c r="C26" s="17">
        <v>204</v>
      </c>
      <c r="D26" s="17">
        <v>891044</v>
      </c>
      <c r="E26" s="17">
        <v>104</v>
      </c>
      <c r="F26" s="17">
        <v>958860</v>
      </c>
      <c r="G26" s="17">
        <v>85</v>
      </c>
      <c r="H26" s="17">
        <v>139783</v>
      </c>
      <c r="I26" s="17">
        <v>14</v>
      </c>
      <c r="J26" s="17">
        <v>3500</v>
      </c>
      <c r="K26" s="17">
        <v>1</v>
      </c>
    </row>
    <row r="27" spans="1:14" x14ac:dyDescent="0.25">
      <c r="A27" s="17" t="s">
        <v>27</v>
      </c>
      <c r="B27" s="17">
        <v>35280</v>
      </c>
      <c r="C27" s="17">
        <v>9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35280</v>
      </c>
      <c r="K27" s="17">
        <v>9</v>
      </c>
    </row>
    <row r="28" spans="1:14" x14ac:dyDescent="0.25">
      <c r="A28" s="17" t="s">
        <v>28</v>
      </c>
      <c r="B28" s="17">
        <v>80037</v>
      </c>
      <c r="C28" s="17">
        <v>16</v>
      </c>
      <c r="D28" s="17">
        <v>0</v>
      </c>
      <c r="E28" s="17">
        <v>0</v>
      </c>
      <c r="F28" s="17">
        <v>18700</v>
      </c>
      <c r="G28" s="17">
        <v>2</v>
      </c>
      <c r="H28" s="17">
        <v>0</v>
      </c>
      <c r="I28" s="17">
        <v>0</v>
      </c>
      <c r="J28" s="17">
        <v>61337</v>
      </c>
      <c r="K28" s="17">
        <v>14</v>
      </c>
    </row>
    <row r="29" spans="1:14" x14ac:dyDescent="0.25">
      <c r="A29" s="17" t="s">
        <v>29</v>
      </c>
      <c r="B29" s="17">
        <v>909375</v>
      </c>
      <c r="C29" s="17">
        <v>102</v>
      </c>
      <c r="D29" s="17">
        <v>174280</v>
      </c>
      <c r="E29" s="17">
        <v>24</v>
      </c>
      <c r="F29" s="17">
        <v>388998</v>
      </c>
      <c r="G29" s="17">
        <v>36</v>
      </c>
      <c r="H29" s="17">
        <v>46600</v>
      </c>
      <c r="I29" s="17">
        <v>6</v>
      </c>
      <c r="J29" s="17">
        <v>299497</v>
      </c>
      <c r="K29" s="17">
        <v>36</v>
      </c>
    </row>
    <row r="30" spans="1:14" x14ac:dyDescent="0.25">
      <c r="A30" s="17" t="s">
        <v>30</v>
      </c>
      <c r="B30" s="17">
        <v>54900</v>
      </c>
      <c r="C30" s="17">
        <v>9</v>
      </c>
      <c r="D30" s="17">
        <v>8200</v>
      </c>
      <c r="E30" s="17">
        <v>2</v>
      </c>
      <c r="F30" s="17">
        <v>38050</v>
      </c>
      <c r="G30" s="17">
        <v>5</v>
      </c>
      <c r="H30" s="17">
        <v>4950</v>
      </c>
      <c r="I30" s="17">
        <v>1</v>
      </c>
      <c r="J30" s="17">
        <v>3700</v>
      </c>
      <c r="K30" s="17">
        <v>1</v>
      </c>
    </row>
    <row r="31" spans="1:14" x14ac:dyDescent="0.25">
      <c r="A31" s="17" t="s">
        <v>31</v>
      </c>
      <c r="B31" s="17">
        <v>11000</v>
      </c>
      <c r="C31" s="17">
        <v>1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11000</v>
      </c>
      <c r="K31" s="17">
        <v>1</v>
      </c>
    </row>
    <row r="32" spans="1:14" x14ac:dyDescent="0.25">
      <c r="A32" s="17" t="s">
        <v>32</v>
      </c>
      <c r="B32" s="17">
        <v>237501</v>
      </c>
      <c r="C32" s="17">
        <v>40</v>
      </c>
      <c r="D32" s="17">
        <v>49460</v>
      </c>
      <c r="E32" s="17">
        <v>8</v>
      </c>
      <c r="F32" s="17">
        <v>147398</v>
      </c>
      <c r="G32" s="17">
        <v>20</v>
      </c>
      <c r="H32" s="17">
        <v>35443</v>
      </c>
      <c r="I32" s="17">
        <v>10</v>
      </c>
      <c r="J32" s="17">
        <v>5200</v>
      </c>
      <c r="K32" s="17">
        <v>2</v>
      </c>
    </row>
    <row r="33" spans="1:11" x14ac:dyDescent="0.25">
      <c r="A33" s="17" t="s">
        <v>92</v>
      </c>
      <c r="B33" s="17">
        <v>15000</v>
      </c>
      <c r="C33" s="17">
        <v>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15000</v>
      </c>
      <c r="K33" s="17">
        <v>1</v>
      </c>
    </row>
    <row r="34" spans="1:11" x14ac:dyDescent="0.25">
      <c r="A34" s="17" t="s">
        <v>33</v>
      </c>
      <c r="B34" s="17">
        <v>585085</v>
      </c>
      <c r="C34" s="17">
        <v>53</v>
      </c>
      <c r="D34" s="17">
        <v>44025</v>
      </c>
      <c r="E34" s="17">
        <v>10</v>
      </c>
      <c r="F34" s="17">
        <v>161260</v>
      </c>
      <c r="G34" s="17">
        <v>26</v>
      </c>
      <c r="H34" s="17">
        <v>269900</v>
      </c>
      <c r="I34" s="17">
        <v>9</v>
      </c>
      <c r="J34" s="17">
        <v>109900</v>
      </c>
      <c r="K34" s="17">
        <v>8</v>
      </c>
    </row>
    <row r="35" spans="1:11" x14ac:dyDescent="0.25">
      <c r="A35" s="17" t="s">
        <v>34</v>
      </c>
      <c r="B35" s="17">
        <v>170102</v>
      </c>
      <c r="C35" s="17">
        <v>15</v>
      </c>
      <c r="D35" s="17">
        <v>0</v>
      </c>
      <c r="E35" s="17">
        <v>0</v>
      </c>
      <c r="F35" s="17">
        <v>34225</v>
      </c>
      <c r="G35" s="17">
        <v>6</v>
      </c>
      <c r="H35" s="17">
        <v>18700</v>
      </c>
      <c r="I35" s="17">
        <v>3</v>
      </c>
      <c r="J35" s="17">
        <v>117177</v>
      </c>
      <c r="K35" s="17">
        <v>6</v>
      </c>
    </row>
    <row r="36" spans="1:11" x14ac:dyDescent="0.25">
      <c r="A36" s="8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2" t="s">
        <v>35</v>
      </c>
      <c r="B37" s="34">
        <v>970743</v>
      </c>
      <c r="C37" s="34">
        <v>138</v>
      </c>
      <c r="D37" s="34">
        <v>156413</v>
      </c>
      <c r="E37" s="34">
        <v>34</v>
      </c>
      <c r="F37" s="34">
        <v>490482</v>
      </c>
      <c r="G37" s="34">
        <v>71</v>
      </c>
      <c r="H37" s="34">
        <v>271195</v>
      </c>
      <c r="I37" s="34">
        <v>22</v>
      </c>
      <c r="J37" s="34">
        <v>52653</v>
      </c>
      <c r="K37" s="34">
        <v>11</v>
      </c>
    </row>
    <row r="38" spans="1:11" x14ac:dyDescent="0.25">
      <c r="A38" s="17" t="s">
        <v>36</v>
      </c>
      <c r="B38" s="17">
        <v>64775</v>
      </c>
      <c r="C38" s="17">
        <v>10</v>
      </c>
      <c r="D38" s="17">
        <v>7163</v>
      </c>
      <c r="E38" s="17">
        <v>2</v>
      </c>
      <c r="F38" s="17">
        <v>55812</v>
      </c>
      <c r="G38" s="17">
        <v>7</v>
      </c>
      <c r="H38" s="17">
        <v>1800</v>
      </c>
      <c r="I38" s="17">
        <v>1</v>
      </c>
      <c r="J38" s="17">
        <v>0</v>
      </c>
      <c r="K38" s="17">
        <v>0</v>
      </c>
    </row>
    <row r="39" spans="1:11" x14ac:dyDescent="0.25">
      <c r="A39" s="17" t="s">
        <v>37</v>
      </c>
      <c r="B39" s="17">
        <v>622678</v>
      </c>
      <c r="C39" s="17">
        <v>90</v>
      </c>
      <c r="D39" s="17">
        <v>135870</v>
      </c>
      <c r="E39" s="17">
        <v>25</v>
      </c>
      <c r="F39" s="17">
        <v>329313</v>
      </c>
      <c r="G39" s="17">
        <v>48</v>
      </c>
      <c r="H39" s="17">
        <v>157095</v>
      </c>
      <c r="I39" s="17">
        <v>16</v>
      </c>
      <c r="J39" s="17">
        <v>400</v>
      </c>
      <c r="K39" s="17">
        <v>1</v>
      </c>
    </row>
    <row r="40" spans="1:11" x14ac:dyDescent="0.25">
      <c r="A40" s="17" t="s">
        <v>38</v>
      </c>
      <c r="B40" s="17">
        <v>34930</v>
      </c>
      <c r="C40" s="17">
        <v>6</v>
      </c>
      <c r="D40" s="17">
        <v>2230</v>
      </c>
      <c r="E40" s="17">
        <v>1</v>
      </c>
      <c r="F40" s="17">
        <v>12200</v>
      </c>
      <c r="G40" s="17">
        <v>3</v>
      </c>
      <c r="H40" s="17">
        <v>14500</v>
      </c>
      <c r="I40" s="17">
        <v>1</v>
      </c>
      <c r="J40" s="17">
        <v>6000</v>
      </c>
      <c r="K40" s="17">
        <v>1</v>
      </c>
    </row>
    <row r="41" spans="1:11" x14ac:dyDescent="0.25">
      <c r="A41" s="17" t="s">
        <v>39</v>
      </c>
      <c r="B41" s="17">
        <v>120450</v>
      </c>
      <c r="C41" s="17">
        <v>5</v>
      </c>
      <c r="D41" s="17">
        <v>4000</v>
      </c>
      <c r="E41" s="17">
        <v>1</v>
      </c>
      <c r="F41" s="17">
        <v>31000</v>
      </c>
      <c r="G41" s="17">
        <v>2</v>
      </c>
      <c r="H41" s="17">
        <v>85000</v>
      </c>
      <c r="I41" s="17">
        <v>1</v>
      </c>
      <c r="J41" s="17">
        <v>450</v>
      </c>
      <c r="K41" s="17">
        <v>1</v>
      </c>
    </row>
    <row r="42" spans="1:11" x14ac:dyDescent="0.25">
      <c r="A42" s="17" t="s">
        <v>40</v>
      </c>
      <c r="B42" s="17">
        <v>69550</v>
      </c>
      <c r="C42" s="17">
        <v>17</v>
      </c>
      <c r="D42" s="17">
        <v>7150</v>
      </c>
      <c r="E42" s="17">
        <v>5</v>
      </c>
      <c r="F42" s="17">
        <v>46600</v>
      </c>
      <c r="G42" s="17">
        <v>8</v>
      </c>
      <c r="H42" s="17">
        <v>6800</v>
      </c>
      <c r="I42" s="17">
        <v>2</v>
      </c>
      <c r="J42" s="17">
        <v>9000</v>
      </c>
      <c r="K42" s="17">
        <v>2</v>
      </c>
    </row>
    <row r="43" spans="1:11" x14ac:dyDescent="0.25">
      <c r="A43" s="17" t="s">
        <v>41</v>
      </c>
      <c r="B43" s="17">
        <v>20903</v>
      </c>
      <c r="C43" s="17">
        <v>5</v>
      </c>
      <c r="D43" s="17">
        <v>0</v>
      </c>
      <c r="E43" s="17">
        <v>0</v>
      </c>
      <c r="F43" s="17">
        <v>2400</v>
      </c>
      <c r="G43" s="17">
        <v>1</v>
      </c>
      <c r="H43" s="17">
        <v>6000</v>
      </c>
      <c r="I43" s="17">
        <v>1</v>
      </c>
      <c r="J43" s="17">
        <v>12503</v>
      </c>
      <c r="K43" s="17">
        <v>3</v>
      </c>
    </row>
    <row r="44" spans="1:11" x14ac:dyDescent="0.25">
      <c r="A44" s="17" t="s">
        <v>85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</row>
    <row r="45" spans="1:11" x14ac:dyDescent="0.25">
      <c r="A45" s="17" t="s">
        <v>86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</row>
    <row r="46" spans="1:11" x14ac:dyDescent="0.25">
      <c r="A46" s="17" t="s">
        <v>87</v>
      </c>
      <c r="B46" s="17">
        <v>11300</v>
      </c>
      <c r="C46" s="17">
        <v>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11300</v>
      </c>
      <c r="K46" s="17">
        <v>1</v>
      </c>
    </row>
    <row r="47" spans="1:11" x14ac:dyDescent="0.25">
      <c r="A47" s="17" t="s">
        <v>42</v>
      </c>
      <c r="B47" s="17">
        <v>26157</v>
      </c>
      <c r="C47" s="17">
        <v>4</v>
      </c>
      <c r="D47" s="17">
        <v>0</v>
      </c>
      <c r="E47" s="17">
        <v>0</v>
      </c>
      <c r="F47" s="17">
        <v>13157</v>
      </c>
      <c r="G47" s="17">
        <v>2</v>
      </c>
      <c r="H47" s="17">
        <v>0</v>
      </c>
      <c r="I47" s="17">
        <v>0</v>
      </c>
      <c r="J47" s="17">
        <v>13000</v>
      </c>
      <c r="K47" s="17">
        <v>2</v>
      </c>
    </row>
    <row r="48" spans="1:11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2" t="s">
        <v>43</v>
      </c>
      <c r="B49" s="34">
        <v>1163488</v>
      </c>
      <c r="C49" s="34">
        <v>134</v>
      </c>
      <c r="D49" s="34">
        <v>95650</v>
      </c>
      <c r="E49" s="34">
        <v>17</v>
      </c>
      <c r="F49" s="34">
        <v>545493</v>
      </c>
      <c r="G49" s="34">
        <v>70</v>
      </c>
      <c r="H49" s="34">
        <v>174550</v>
      </c>
      <c r="I49" s="34">
        <v>16</v>
      </c>
      <c r="J49" s="34">
        <v>347795</v>
      </c>
      <c r="K49" s="34">
        <v>31</v>
      </c>
    </row>
    <row r="50" spans="1:11" x14ac:dyDescent="0.25">
      <c r="A50" s="17" t="s">
        <v>44</v>
      </c>
      <c r="B50" s="17">
        <v>776138</v>
      </c>
      <c r="C50" s="17">
        <v>78</v>
      </c>
      <c r="D50" s="17">
        <v>81350</v>
      </c>
      <c r="E50" s="17">
        <v>13</v>
      </c>
      <c r="F50" s="17">
        <v>369508</v>
      </c>
      <c r="G50" s="17">
        <v>42</v>
      </c>
      <c r="H50" s="17">
        <v>169550</v>
      </c>
      <c r="I50" s="17">
        <v>13</v>
      </c>
      <c r="J50" s="17">
        <v>155730</v>
      </c>
      <c r="K50" s="17">
        <v>10</v>
      </c>
    </row>
    <row r="51" spans="1:11" x14ac:dyDescent="0.25">
      <c r="A51" s="17" t="s">
        <v>45</v>
      </c>
      <c r="B51" s="17">
        <v>177216</v>
      </c>
      <c r="C51" s="17">
        <v>25</v>
      </c>
      <c r="D51" s="17">
        <v>5600</v>
      </c>
      <c r="E51" s="17">
        <v>1</v>
      </c>
      <c r="F51" s="17">
        <v>90780</v>
      </c>
      <c r="G51" s="17">
        <v>13</v>
      </c>
      <c r="H51" s="17">
        <v>1000</v>
      </c>
      <c r="I51" s="17">
        <v>1</v>
      </c>
      <c r="J51" s="17">
        <v>79836</v>
      </c>
      <c r="K51" s="17">
        <v>10</v>
      </c>
    </row>
    <row r="52" spans="1:11" x14ac:dyDescent="0.25">
      <c r="A52" s="17" t="s">
        <v>46</v>
      </c>
      <c r="B52" s="17">
        <v>112778</v>
      </c>
      <c r="C52" s="17">
        <v>17</v>
      </c>
      <c r="D52" s="17">
        <v>6500</v>
      </c>
      <c r="E52" s="17">
        <v>2</v>
      </c>
      <c r="F52" s="17">
        <v>68805</v>
      </c>
      <c r="G52" s="17">
        <v>11</v>
      </c>
      <c r="H52" s="17">
        <v>1500</v>
      </c>
      <c r="I52" s="17">
        <v>1</v>
      </c>
      <c r="J52" s="17">
        <v>35973</v>
      </c>
      <c r="K52" s="17">
        <v>3</v>
      </c>
    </row>
    <row r="53" spans="1:11" x14ac:dyDescent="0.25">
      <c r="A53" s="17" t="s">
        <v>47</v>
      </c>
      <c r="B53" s="17">
        <v>15600</v>
      </c>
      <c r="C53" s="17">
        <v>4</v>
      </c>
      <c r="D53" s="17">
        <v>2200</v>
      </c>
      <c r="E53" s="17">
        <v>1</v>
      </c>
      <c r="F53" s="17">
        <v>13400</v>
      </c>
      <c r="G53" s="17">
        <v>3</v>
      </c>
      <c r="H53" s="17">
        <v>0</v>
      </c>
      <c r="I53" s="17">
        <v>0</v>
      </c>
      <c r="J53" s="17">
        <v>0</v>
      </c>
      <c r="K53" s="17">
        <v>0</v>
      </c>
    </row>
    <row r="54" spans="1:11" x14ac:dyDescent="0.25">
      <c r="A54" s="17" t="s">
        <v>88</v>
      </c>
      <c r="B54" s="17">
        <v>9800</v>
      </c>
      <c r="C54" s="17">
        <v>1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9800</v>
      </c>
      <c r="K54" s="17">
        <v>1</v>
      </c>
    </row>
    <row r="55" spans="1:11" x14ac:dyDescent="0.25">
      <c r="A55" s="17" t="s">
        <v>48</v>
      </c>
      <c r="B55" s="17">
        <v>35156</v>
      </c>
      <c r="C55" s="17">
        <v>6</v>
      </c>
      <c r="D55" s="17">
        <v>0</v>
      </c>
      <c r="E55" s="17">
        <v>0</v>
      </c>
      <c r="F55" s="17">
        <v>3000</v>
      </c>
      <c r="G55" s="17">
        <v>1</v>
      </c>
      <c r="H55" s="17">
        <v>0</v>
      </c>
      <c r="I55" s="17">
        <v>0</v>
      </c>
      <c r="J55" s="17">
        <v>32156</v>
      </c>
      <c r="K55" s="17">
        <v>5</v>
      </c>
    </row>
    <row r="56" spans="1:11" x14ac:dyDescent="0.25">
      <c r="A56" s="17" t="s">
        <v>91</v>
      </c>
      <c r="B56" s="17">
        <v>36800</v>
      </c>
      <c r="C56" s="17">
        <v>3</v>
      </c>
      <c r="D56" s="17">
        <v>0</v>
      </c>
      <c r="E56" s="17">
        <v>0</v>
      </c>
      <c r="F56" s="17">
        <v>0</v>
      </c>
      <c r="G56" s="17">
        <v>0</v>
      </c>
      <c r="H56" s="17">
        <v>2500</v>
      </c>
      <c r="I56" s="17">
        <v>1</v>
      </c>
      <c r="J56" s="17">
        <v>34300</v>
      </c>
      <c r="K56" s="17">
        <v>2</v>
      </c>
    </row>
    <row r="58" spans="1:11" x14ac:dyDescent="0.25">
      <c r="A58" s="64" t="s">
        <v>89</v>
      </c>
      <c r="B58" s="34">
        <v>6448295</v>
      </c>
      <c r="C58" s="34">
        <v>718</v>
      </c>
      <c r="D58" s="34">
        <v>2471501</v>
      </c>
      <c r="E58" s="34">
        <v>335</v>
      </c>
      <c r="F58" s="34">
        <v>3077433</v>
      </c>
      <c r="G58" s="34">
        <v>300</v>
      </c>
      <c r="H58" s="34">
        <v>626220</v>
      </c>
      <c r="I58" s="34">
        <v>49</v>
      </c>
      <c r="J58" s="34">
        <v>273141</v>
      </c>
      <c r="K58" s="34">
        <v>34</v>
      </c>
    </row>
    <row r="59" spans="1:11" x14ac:dyDescent="0.25">
      <c r="A59" s="17" t="s">
        <v>49</v>
      </c>
      <c r="B59" s="17">
        <v>5124123</v>
      </c>
      <c r="C59" s="17">
        <v>536</v>
      </c>
      <c r="D59" s="17">
        <v>2257153</v>
      </c>
      <c r="E59" s="17">
        <v>297</v>
      </c>
      <c r="F59" s="17">
        <v>2311103</v>
      </c>
      <c r="G59" s="17">
        <v>199</v>
      </c>
      <c r="H59" s="17">
        <v>554967</v>
      </c>
      <c r="I59" s="17">
        <v>38</v>
      </c>
      <c r="J59" s="17">
        <v>900</v>
      </c>
      <c r="K59" s="17">
        <v>2</v>
      </c>
    </row>
    <row r="60" spans="1:11" x14ac:dyDescent="0.25">
      <c r="A60" s="17" t="s">
        <v>50</v>
      </c>
      <c r="B60" s="17">
        <v>305553</v>
      </c>
      <c r="C60" s="17">
        <v>42</v>
      </c>
      <c r="D60" s="17">
        <v>63945</v>
      </c>
      <c r="E60" s="17">
        <v>11</v>
      </c>
      <c r="F60" s="17">
        <v>186265</v>
      </c>
      <c r="G60" s="17">
        <v>24</v>
      </c>
      <c r="H60" s="17">
        <v>35763</v>
      </c>
      <c r="I60" s="17">
        <v>4</v>
      </c>
      <c r="J60" s="17">
        <v>19580</v>
      </c>
      <c r="K60" s="17">
        <v>3</v>
      </c>
    </row>
    <row r="61" spans="1:11" x14ac:dyDescent="0.25">
      <c r="A61" s="17" t="s">
        <v>51</v>
      </c>
      <c r="B61" s="17">
        <v>190653</v>
      </c>
      <c r="C61" s="17">
        <v>37</v>
      </c>
      <c r="D61" s="17">
        <v>48853</v>
      </c>
      <c r="E61" s="17">
        <v>15</v>
      </c>
      <c r="F61" s="17">
        <v>125600</v>
      </c>
      <c r="G61" s="17">
        <v>18</v>
      </c>
      <c r="H61" s="17">
        <v>16000</v>
      </c>
      <c r="I61" s="17">
        <v>3</v>
      </c>
      <c r="J61" s="17">
        <v>200</v>
      </c>
      <c r="K61" s="17">
        <v>1</v>
      </c>
    </row>
    <row r="62" spans="1:11" x14ac:dyDescent="0.25">
      <c r="A62" s="17" t="s">
        <v>52</v>
      </c>
      <c r="B62" s="17">
        <v>316044</v>
      </c>
      <c r="C62" s="17">
        <v>39</v>
      </c>
      <c r="D62" s="17">
        <v>28400</v>
      </c>
      <c r="E62" s="17">
        <v>5</v>
      </c>
      <c r="F62" s="17">
        <v>202270</v>
      </c>
      <c r="G62" s="17">
        <v>24</v>
      </c>
      <c r="H62" s="17">
        <v>13000</v>
      </c>
      <c r="I62" s="17">
        <v>2</v>
      </c>
      <c r="J62" s="17">
        <v>72374</v>
      </c>
      <c r="K62" s="17">
        <v>8</v>
      </c>
    </row>
    <row r="63" spans="1:11" x14ac:dyDescent="0.25">
      <c r="A63" s="17" t="s">
        <v>53</v>
      </c>
      <c r="B63" s="17">
        <v>176087</v>
      </c>
      <c r="C63" s="17">
        <v>14</v>
      </c>
      <c r="D63" s="17">
        <v>0</v>
      </c>
      <c r="E63" s="17">
        <v>0</v>
      </c>
      <c r="F63" s="17">
        <v>105100</v>
      </c>
      <c r="G63" s="17">
        <v>10</v>
      </c>
      <c r="H63" s="17">
        <v>0</v>
      </c>
      <c r="I63" s="17">
        <v>0</v>
      </c>
      <c r="J63" s="17">
        <v>70987</v>
      </c>
      <c r="K63" s="17">
        <v>4</v>
      </c>
    </row>
    <row r="64" spans="1:11" x14ac:dyDescent="0.25">
      <c r="A64" s="17" t="s">
        <v>93</v>
      </c>
      <c r="B64" s="17">
        <v>99056</v>
      </c>
      <c r="C64" s="17">
        <v>9</v>
      </c>
      <c r="D64" s="17">
        <v>39900</v>
      </c>
      <c r="E64" s="17">
        <v>4</v>
      </c>
      <c r="F64" s="17">
        <v>28000</v>
      </c>
      <c r="G64" s="17">
        <v>2</v>
      </c>
      <c r="H64" s="17">
        <v>0</v>
      </c>
      <c r="I64" s="17">
        <v>0</v>
      </c>
      <c r="J64" s="17">
        <v>31156</v>
      </c>
      <c r="K64" s="17">
        <v>3</v>
      </c>
    </row>
    <row r="65" spans="1:11" x14ac:dyDescent="0.25">
      <c r="A65" s="17" t="s">
        <v>54</v>
      </c>
      <c r="B65" s="17">
        <v>72700</v>
      </c>
      <c r="C65" s="17">
        <v>7</v>
      </c>
      <c r="D65" s="17">
        <v>16000</v>
      </c>
      <c r="E65" s="17">
        <v>2</v>
      </c>
      <c r="F65" s="17">
        <v>56700</v>
      </c>
      <c r="G65" s="17">
        <v>5</v>
      </c>
      <c r="H65" s="17">
        <v>0</v>
      </c>
      <c r="I65" s="17">
        <v>0</v>
      </c>
      <c r="J65" s="17">
        <v>0</v>
      </c>
      <c r="K65" s="17">
        <v>0</v>
      </c>
    </row>
    <row r="66" spans="1:11" x14ac:dyDescent="0.25">
      <c r="A66" s="17" t="s">
        <v>56</v>
      </c>
      <c r="B66" s="17">
        <v>43000</v>
      </c>
      <c r="C66" s="17">
        <v>8</v>
      </c>
      <c r="D66" s="17">
        <v>0</v>
      </c>
      <c r="E66" s="17">
        <v>0</v>
      </c>
      <c r="F66" s="17">
        <v>43000</v>
      </c>
      <c r="G66" s="17">
        <v>8</v>
      </c>
      <c r="H66" s="17">
        <v>0</v>
      </c>
      <c r="I66" s="17">
        <v>0</v>
      </c>
      <c r="J66" s="17">
        <v>0</v>
      </c>
      <c r="K66" s="17">
        <v>0</v>
      </c>
    </row>
    <row r="67" spans="1:11" x14ac:dyDescent="0.25">
      <c r="A67" s="17" t="s">
        <v>57</v>
      </c>
      <c r="B67" s="17">
        <v>24250</v>
      </c>
      <c r="C67" s="17">
        <v>2</v>
      </c>
      <c r="D67" s="17">
        <v>17250</v>
      </c>
      <c r="E67" s="17">
        <v>1</v>
      </c>
      <c r="F67" s="17">
        <v>7000</v>
      </c>
      <c r="G67" s="17">
        <v>1</v>
      </c>
      <c r="H67" s="17">
        <v>0</v>
      </c>
      <c r="I67" s="17">
        <v>0</v>
      </c>
      <c r="J67" s="17">
        <v>0</v>
      </c>
      <c r="K67" s="17">
        <v>0</v>
      </c>
    </row>
    <row r="68" spans="1:11" x14ac:dyDescent="0.25">
      <c r="A68" s="17" t="s">
        <v>58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</row>
    <row r="69" spans="1:11" x14ac:dyDescent="0.25">
      <c r="A69" s="17" t="s">
        <v>59</v>
      </c>
      <c r="B69" s="17">
        <v>86193</v>
      </c>
      <c r="C69" s="17">
        <v>17</v>
      </c>
      <c r="D69" s="17">
        <v>0</v>
      </c>
      <c r="E69" s="17">
        <v>0</v>
      </c>
      <c r="F69" s="17">
        <v>4499</v>
      </c>
      <c r="G69" s="17">
        <v>5</v>
      </c>
      <c r="H69" s="17">
        <v>6450</v>
      </c>
      <c r="I69" s="17">
        <v>1</v>
      </c>
      <c r="J69" s="17">
        <v>75244</v>
      </c>
      <c r="K69" s="17">
        <v>11</v>
      </c>
    </row>
    <row r="70" spans="1:11" x14ac:dyDescent="0.25">
      <c r="A70" s="17" t="s">
        <v>90</v>
      </c>
      <c r="B70" s="17">
        <v>5600</v>
      </c>
      <c r="C70" s="17">
        <v>2</v>
      </c>
      <c r="D70" s="17">
        <v>0</v>
      </c>
      <c r="E70" s="17">
        <v>0</v>
      </c>
      <c r="F70" s="17">
        <v>3100</v>
      </c>
      <c r="G70" s="17">
        <v>1</v>
      </c>
      <c r="H70" s="17">
        <v>0</v>
      </c>
      <c r="I70" s="17">
        <v>0</v>
      </c>
      <c r="J70" s="17">
        <v>2500</v>
      </c>
      <c r="K70" s="17">
        <v>1</v>
      </c>
    </row>
    <row r="71" spans="1:11" x14ac:dyDescent="0.25">
      <c r="A71" s="17" t="s">
        <v>60</v>
      </c>
      <c r="B71" s="17">
        <v>5036</v>
      </c>
      <c r="C71" s="17">
        <v>5</v>
      </c>
      <c r="D71" s="17">
        <v>0</v>
      </c>
      <c r="E71" s="17">
        <v>0</v>
      </c>
      <c r="F71" s="17">
        <v>4796</v>
      </c>
      <c r="G71" s="17">
        <v>3</v>
      </c>
      <c r="H71" s="17">
        <v>40</v>
      </c>
      <c r="I71" s="17">
        <v>1</v>
      </c>
      <c r="J71" s="17">
        <v>200</v>
      </c>
      <c r="K71" s="17">
        <v>1</v>
      </c>
    </row>
    <row r="73" spans="1:11" x14ac:dyDescent="0.25">
      <c r="A73" s="64" t="s">
        <v>55</v>
      </c>
      <c r="B73" s="34">
        <v>1303245</v>
      </c>
      <c r="C73" s="34">
        <v>192</v>
      </c>
      <c r="D73" s="34">
        <v>369788</v>
      </c>
      <c r="E73" s="34">
        <v>58</v>
      </c>
      <c r="F73" s="34">
        <v>621058</v>
      </c>
      <c r="G73" s="34">
        <v>96</v>
      </c>
      <c r="H73" s="34">
        <v>194227</v>
      </c>
      <c r="I73" s="34">
        <v>18</v>
      </c>
      <c r="J73" s="34">
        <v>118172</v>
      </c>
      <c r="K73" s="34">
        <v>20</v>
      </c>
    </row>
    <row r="74" spans="1:11" x14ac:dyDescent="0.25">
      <c r="A74" s="17" t="s">
        <v>61</v>
      </c>
      <c r="B74" s="17">
        <v>51911</v>
      </c>
      <c r="C74" s="17">
        <v>11</v>
      </c>
      <c r="D74" s="17">
        <v>10511</v>
      </c>
      <c r="E74" s="17">
        <v>3</v>
      </c>
      <c r="F74" s="17">
        <v>35400</v>
      </c>
      <c r="G74" s="17">
        <v>7</v>
      </c>
      <c r="H74" s="17">
        <v>6000</v>
      </c>
      <c r="I74" s="17">
        <v>1</v>
      </c>
      <c r="J74" s="17">
        <v>0</v>
      </c>
      <c r="K74" s="17">
        <v>0</v>
      </c>
    </row>
    <row r="75" spans="1:11" x14ac:dyDescent="0.25">
      <c r="A75" s="17" t="s">
        <v>62</v>
      </c>
      <c r="B75" s="17">
        <v>255997</v>
      </c>
      <c r="C75" s="17">
        <v>51</v>
      </c>
      <c r="D75" s="17">
        <v>59100</v>
      </c>
      <c r="E75" s="17">
        <v>12</v>
      </c>
      <c r="F75" s="17">
        <v>174959</v>
      </c>
      <c r="G75" s="17">
        <v>30</v>
      </c>
      <c r="H75" s="17">
        <v>13388</v>
      </c>
      <c r="I75" s="17">
        <v>5</v>
      </c>
      <c r="J75" s="17">
        <v>8550</v>
      </c>
      <c r="K75" s="17">
        <v>4</v>
      </c>
    </row>
    <row r="76" spans="1:11" x14ac:dyDescent="0.25">
      <c r="A76" s="17" t="s">
        <v>63</v>
      </c>
      <c r="B76" s="17">
        <v>79000</v>
      </c>
      <c r="C76" s="17">
        <v>12</v>
      </c>
      <c r="D76" s="17">
        <v>0</v>
      </c>
      <c r="E76" s="17">
        <v>0</v>
      </c>
      <c r="F76" s="17">
        <v>37860</v>
      </c>
      <c r="G76" s="17">
        <v>8</v>
      </c>
      <c r="H76" s="17">
        <v>0</v>
      </c>
      <c r="I76" s="17">
        <v>0</v>
      </c>
      <c r="J76" s="17">
        <v>41140</v>
      </c>
      <c r="K76" s="17">
        <v>4</v>
      </c>
    </row>
    <row r="77" spans="1:11" x14ac:dyDescent="0.25">
      <c r="A77" s="17" t="s">
        <v>64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</row>
    <row r="78" spans="1:11" x14ac:dyDescent="0.25">
      <c r="A78" s="17" t="s">
        <v>65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</row>
    <row r="79" spans="1:11" x14ac:dyDescent="0.25">
      <c r="A79" s="17" t="s">
        <v>66</v>
      </c>
      <c r="B79" s="17">
        <v>42600</v>
      </c>
      <c r="C79" s="17">
        <v>6</v>
      </c>
      <c r="D79" s="17">
        <v>0</v>
      </c>
      <c r="E79" s="17">
        <v>0</v>
      </c>
      <c r="F79" s="17">
        <v>13700</v>
      </c>
      <c r="G79" s="17">
        <v>2</v>
      </c>
      <c r="H79" s="17">
        <v>11500</v>
      </c>
      <c r="I79" s="17">
        <v>2</v>
      </c>
      <c r="J79" s="17">
        <v>17400</v>
      </c>
      <c r="K79" s="17">
        <v>2</v>
      </c>
    </row>
    <row r="80" spans="1:11" x14ac:dyDescent="0.25">
      <c r="A80" s="17" t="s">
        <v>67</v>
      </c>
      <c r="B80" s="17">
        <v>86750</v>
      </c>
      <c r="C80" s="17">
        <v>14</v>
      </c>
      <c r="D80" s="17">
        <v>600</v>
      </c>
      <c r="E80" s="17">
        <v>1</v>
      </c>
      <c r="F80" s="17">
        <v>58650</v>
      </c>
      <c r="G80" s="17">
        <v>10</v>
      </c>
      <c r="H80" s="17">
        <v>13500</v>
      </c>
      <c r="I80" s="17">
        <v>2</v>
      </c>
      <c r="J80" s="17">
        <v>14000</v>
      </c>
      <c r="K80" s="17">
        <v>1</v>
      </c>
    </row>
    <row r="81" spans="1:23" x14ac:dyDescent="0.25">
      <c r="A81" s="17" t="s">
        <v>68</v>
      </c>
      <c r="B81" s="17">
        <v>351291</v>
      </c>
      <c r="C81" s="17">
        <v>50</v>
      </c>
      <c r="D81" s="17">
        <v>199702</v>
      </c>
      <c r="E81" s="17">
        <v>27</v>
      </c>
      <c r="F81" s="17">
        <v>91477</v>
      </c>
      <c r="G81" s="17">
        <v>13</v>
      </c>
      <c r="H81" s="17">
        <v>40810</v>
      </c>
      <c r="I81" s="17">
        <v>4</v>
      </c>
      <c r="J81" s="17">
        <v>19302</v>
      </c>
      <c r="K81" s="17">
        <v>6</v>
      </c>
    </row>
    <row r="82" spans="1:23" x14ac:dyDescent="0.25">
      <c r="A82" s="17" t="s">
        <v>69</v>
      </c>
      <c r="B82" s="17">
        <v>435696</v>
      </c>
      <c r="C82" s="17">
        <v>48</v>
      </c>
      <c r="D82" s="17">
        <v>99875</v>
      </c>
      <c r="E82" s="17">
        <v>15</v>
      </c>
      <c r="F82" s="17">
        <v>209012</v>
      </c>
      <c r="G82" s="17">
        <v>26</v>
      </c>
      <c r="H82" s="17">
        <v>109029</v>
      </c>
      <c r="I82" s="17">
        <v>4</v>
      </c>
      <c r="J82" s="17">
        <v>17780</v>
      </c>
      <c r="K82" s="17">
        <v>3</v>
      </c>
    </row>
    <row r="84" spans="1:23" x14ac:dyDescent="0.25">
      <c r="A84" s="64" t="s">
        <v>70</v>
      </c>
      <c r="B84" s="34">
        <v>5168481</v>
      </c>
      <c r="C84" s="34">
        <v>620</v>
      </c>
      <c r="D84" s="34">
        <v>1041797</v>
      </c>
      <c r="E84" s="34">
        <v>154</v>
      </c>
      <c r="F84" s="34">
        <v>2595628</v>
      </c>
      <c r="G84" s="34">
        <v>263</v>
      </c>
      <c r="H84" s="34">
        <v>394743</v>
      </c>
      <c r="I84" s="34">
        <v>37</v>
      </c>
      <c r="J84" s="34">
        <v>1136313</v>
      </c>
      <c r="K84" s="34">
        <v>166</v>
      </c>
    </row>
    <row r="85" spans="1:23" x14ac:dyDescent="0.25">
      <c r="A85" s="17" t="s">
        <v>71</v>
      </c>
      <c r="B85" s="17">
        <v>853869</v>
      </c>
      <c r="C85" s="17">
        <v>116</v>
      </c>
      <c r="D85" s="17">
        <v>316499</v>
      </c>
      <c r="E85" s="17">
        <v>56</v>
      </c>
      <c r="F85" s="17">
        <v>488800</v>
      </c>
      <c r="G85" s="17">
        <v>50</v>
      </c>
      <c r="H85" s="17">
        <v>48470</v>
      </c>
      <c r="I85" s="17">
        <v>9</v>
      </c>
      <c r="J85" s="17">
        <v>100</v>
      </c>
      <c r="K85" s="17">
        <v>1</v>
      </c>
    </row>
    <row r="86" spans="1:23" x14ac:dyDescent="0.25">
      <c r="A86" s="17" t="s">
        <v>72</v>
      </c>
      <c r="B86" s="17">
        <v>1956714</v>
      </c>
      <c r="C86" s="17">
        <v>205</v>
      </c>
      <c r="D86" s="17">
        <v>578788</v>
      </c>
      <c r="E86" s="17">
        <v>72</v>
      </c>
      <c r="F86" s="17">
        <v>1092463</v>
      </c>
      <c r="G86" s="17">
        <v>101</v>
      </c>
      <c r="H86" s="17">
        <v>140250</v>
      </c>
      <c r="I86" s="17">
        <v>14</v>
      </c>
      <c r="J86" s="17">
        <v>145213</v>
      </c>
      <c r="K86" s="17">
        <v>18</v>
      </c>
    </row>
    <row r="87" spans="1:23" x14ac:dyDescent="0.25">
      <c r="A87" s="17" t="s">
        <v>73</v>
      </c>
      <c r="B87" s="17">
        <v>48762</v>
      </c>
      <c r="C87" s="17">
        <v>9</v>
      </c>
      <c r="D87" s="17">
        <v>0</v>
      </c>
      <c r="E87" s="17">
        <v>0</v>
      </c>
      <c r="F87" s="17">
        <v>9800</v>
      </c>
      <c r="G87" s="17">
        <v>2</v>
      </c>
      <c r="H87" s="17">
        <v>3757</v>
      </c>
      <c r="I87" s="17">
        <v>2</v>
      </c>
      <c r="J87" s="17">
        <v>35205</v>
      </c>
      <c r="K87" s="17">
        <v>5</v>
      </c>
    </row>
    <row r="88" spans="1:23" x14ac:dyDescent="0.25">
      <c r="A88" s="17" t="s">
        <v>74</v>
      </c>
      <c r="B88" s="17">
        <v>52641</v>
      </c>
      <c r="C88" s="17">
        <v>10</v>
      </c>
      <c r="D88" s="17">
        <v>0</v>
      </c>
      <c r="E88" s="17">
        <v>0</v>
      </c>
      <c r="F88" s="17">
        <v>9500</v>
      </c>
      <c r="G88" s="17">
        <v>1</v>
      </c>
      <c r="H88" s="17">
        <v>0</v>
      </c>
      <c r="I88" s="17">
        <v>0</v>
      </c>
      <c r="J88" s="17">
        <v>43141</v>
      </c>
      <c r="K88" s="17">
        <v>9</v>
      </c>
    </row>
    <row r="89" spans="1:23" x14ac:dyDescent="0.25">
      <c r="A89" s="17" t="s">
        <v>75</v>
      </c>
      <c r="B89" s="17">
        <v>47000</v>
      </c>
      <c r="C89" s="17">
        <v>2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47000</v>
      </c>
      <c r="K89" s="17">
        <v>2</v>
      </c>
    </row>
    <row r="90" spans="1:23" x14ac:dyDescent="0.25">
      <c r="A90" s="17" t="s">
        <v>76</v>
      </c>
      <c r="B90" s="17">
        <v>227966</v>
      </c>
      <c r="C90" s="17">
        <v>19</v>
      </c>
      <c r="D90" s="17">
        <v>4150</v>
      </c>
      <c r="E90" s="17">
        <v>1</v>
      </c>
      <c r="F90" s="17">
        <v>71750</v>
      </c>
      <c r="G90" s="17">
        <v>8</v>
      </c>
      <c r="H90" s="17">
        <v>0</v>
      </c>
      <c r="I90" s="17">
        <v>0</v>
      </c>
      <c r="J90" s="17">
        <v>152066</v>
      </c>
      <c r="K90" s="17">
        <v>10</v>
      </c>
    </row>
    <row r="91" spans="1:23" x14ac:dyDescent="0.25">
      <c r="A91" s="17" t="s">
        <v>77</v>
      </c>
      <c r="B91" s="17">
        <v>228319</v>
      </c>
      <c r="C91" s="17">
        <v>31</v>
      </c>
      <c r="D91" s="17">
        <v>1500</v>
      </c>
      <c r="E91" s="17">
        <v>1</v>
      </c>
      <c r="F91" s="17">
        <v>57500</v>
      </c>
      <c r="G91" s="17">
        <v>9</v>
      </c>
      <c r="H91" s="17">
        <v>77700</v>
      </c>
      <c r="I91" s="17">
        <v>4</v>
      </c>
      <c r="J91" s="17">
        <v>91619</v>
      </c>
      <c r="K91" s="17">
        <v>17</v>
      </c>
    </row>
    <row r="92" spans="1:23" x14ac:dyDescent="0.25">
      <c r="A92" s="17" t="s">
        <v>78</v>
      </c>
      <c r="B92" s="17">
        <v>98200</v>
      </c>
      <c r="C92" s="17">
        <v>11</v>
      </c>
      <c r="D92" s="17">
        <v>550</v>
      </c>
      <c r="E92" s="17">
        <v>1</v>
      </c>
      <c r="F92" s="17">
        <v>40350</v>
      </c>
      <c r="G92" s="17">
        <v>6</v>
      </c>
      <c r="H92" s="17">
        <v>0</v>
      </c>
      <c r="I92" s="17">
        <v>0</v>
      </c>
      <c r="J92" s="17">
        <v>57300</v>
      </c>
      <c r="K92" s="17">
        <v>4</v>
      </c>
    </row>
    <row r="93" spans="1:23" x14ac:dyDescent="0.25">
      <c r="A93" s="17" t="s">
        <v>79</v>
      </c>
      <c r="B93" s="17">
        <v>662815</v>
      </c>
      <c r="C93" s="17">
        <v>62</v>
      </c>
      <c r="D93" s="17">
        <v>19800</v>
      </c>
      <c r="E93" s="17">
        <v>3</v>
      </c>
      <c r="F93" s="17">
        <v>525201</v>
      </c>
      <c r="G93" s="17">
        <v>53</v>
      </c>
      <c r="H93" s="17">
        <v>117814</v>
      </c>
      <c r="I93" s="17">
        <v>6</v>
      </c>
      <c r="J93" s="17">
        <v>0</v>
      </c>
      <c r="K93" s="17">
        <v>0</v>
      </c>
    </row>
    <row r="94" spans="1:23" x14ac:dyDescent="0.25">
      <c r="A94" s="17" t="s">
        <v>80</v>
      </c>
      <c r="B94" s="17">
        <v>362612</v>
      </c>
      <c r="C94" s="17">
        <v>48</v>
      </c>
      <c r="D94" s="17">
        <v>119510</v>
      </c>
      <c r="E94" s="17">
        <v>19</v>
      </c>
      <c r="F94" s="17">
        <v>182350</v>
      </c>
      <c r="G94" s="17">
        <v>20</v>
      </c>
      <c r="H94" s="17">
        <v>6752</v>
      </c>
      <c r="I94" s="17">
        <v>2</v>
      </c>
      <c r="J94" s="17">
        <v>54000</v>
      </c>
      <c r="K94" s="17">
        <v>7</v>
      </c>
    </row>
    <row r="95" spans="1:23" x14ac:dyDescent="0.25">
      <c r="A95" s="17" t="s">
        <v>81</v>
      </c>
      <c r="B95" s="17">
        <v>179760</v>
      </c>
      <c r="C95" s="17">
        <v>50</v>
      </c>
      <c r="D95" s="17">
        <v>0</v>
      </c>
      <c r="E95" s="17">
        <v>0</v>
      </c>
      <c r="F95" s="17">
        <v>6500</v>
      </c>
      <c r="G95" s="17">
        <v>1</v>
      </c>
      <c r="H95" s="17">
        <v>0</v>
      </c>
      <c r="I95" s="17">
        <v>0</v>
      </c>
      <c r="J95" s="17">
        <v>173260</v>
      </c>
      <c r="K95" s="17">
        <v>49</v>
      </c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1:23" x14ac:dyDescent="0.25">
      <c r="A96" s="17" t="s">
        <v>82</v>
      </c>
      <c r="B96" s="17">
        <v>141530</v>
      </c>
      <c r="C96" s="17">
        <v>13</v>
      </c>
      <c r="D96" s="17">
        <v>0</v>
      </c>
      <c r="E96" s="17">
        <v>0</v>
      </c>
      <c r="F96" s="17">
        <v>33625</v>
      </c>
      <c r="G96" s="17">
        <v>4</v>
      </c>
      <c r="H96" s="17">
        <v>0</v>
      </c>
      <c r="I96" s="17">
        <v>0</v>
      </c>
      <c r="J96" s="17">
        <v>107905</v>
      </c>
      <c r="K96" s="17">
        <v>9</v>
      </c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 spans="1:23" x14ac:dyDescent="0.25">
      <c r="A97" s="17" t="s">
        <v>83</v>
      </c>
      <c r="B97" s="17">
        <v>170475</v>
      </c>
      <c r="C97" s="17">
        <v>33</v>
      </c>
      <c r="D97" s="17">
        <v>1000</v>
      </c>
      <c r="E97" s="17">
        <v>1</v>
      </c>
      <c r="F97" s="17">
        <v>33650</v>
      </c>
      <c r="G97" s="17">
        <v>4</v>
      </c>
      <c r="H97" s="17">
        <v>0</v>
      </c>
      <c r="I97" s="17">
        <v>0</v>
      </c>
      <c r="J97" s="17">
        <v>135825</v>
      </c>
      <c r="K97" s="17">
        <v>28</v>
      </c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25">
      <c r="A98" s="17" t="s">
        <v>84</v>
      </c>
      <c r="B98" s="17">
        <v>137818</v>
      </c>
      <c r="C98" s="17">
        <v>11</v>
      </c>
      <c r="D98" s="17">
        <v>0</v>
      </c>
      <c r="E98" s="17">
        <v>0</v>
      </c>
      <c r="F98" s="17">
        <v>44139</v>
      </c>
      <c r="G98" s="17">
        <v>4</v>
      </c>
      <c r="H98" s="17">
        <v>0</v>
      </c>
      <c r="I98" s="17">
        <v>0</v>
      </c>
      <c r="J98" s="17">
        <v>93679</v>
      </c>
      <c r="K98" s="17">
        <v>7</v>
      </c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 spans="1:23" x14ac:dyDescent="0.25">
      <c r="A99" s="35" t="s">
        <v>96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 spans="1:23" x14ac:dyDescent="0.25">
      <c r="A100" s="8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 spans="1:23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 spans="1:23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 spans="1:23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 spans="1:23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 spans="1:23" x14ac:dyDescent="0.25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 spans="1:23" x14ac:dyDescent="0.25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 spans="1:23" x14ac:dyDescent="0.25">
      <c r="A107" s="8"/>
      <c r="B107" s="10"/>
      <c r="C107" s="10"/>
      <c r="D107" s="10"/>
      <c r="E107" s="10"/>
      <c r="F107" s="8"/>
      <c r="G107" s="10"/>
      <c r="H107" s="10"/>
      <c r="I107" s="8"/>
      <c r="J107" s="13"/>
      <c r="K107" s="13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 spans="1:23" x14ac:dyDescent="0.25">
      <c r="A108" s="8"/>
      <c r="B108" s="10"/>
      <c r="C108" s="10"/>
      <c r="D108" s="10"/>
      <c r="E108" s="10"/>
      <c r="F108" s="8"/>
      <c r="G108" s="10"/>
      <c r="H108" s="10"/>
      <c r="I108" s="8"/>
      <c r="J108" s="10"/>
      <c r="K108" s="10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</row>
    <row r="109" spans="1:23" x14ac:dyDescent="0.25">
      <c r="A109" s="8"/>
      <c r="B109" s="10"/>
      <c r="C109" s="10"/>
      <c r="D109" s="13"/>
      <c r="E109" s="13"/>
      <c r="F109" s="8"/>
      <c r="G109" s="10"/>
      <c r="H109" s="13"/>
      <c r="I109" s="14"/>
      <c r="J109" s="10"/>
      <c r="K109" s="10"/>
      <c r="L109" s="33"/>
      <c r="M109" s="33"/>
      <c r="N109" s="31"/>
      <c r="O109" s="31"/>
      <c r="P109" s="31"/>
      <c r="Q109" s="31"/>
      <c r="R109" s="31"/>
      <c r="S109" s="31"/>
      <c r="T109" s="31"/>
      <c r="U109" s="31"/>
      <c r="V109" s="31"/>
      <c r="W109" s="31"/>
    </row>
    <row r="110" spans="1:23" x14ac:dyDescent="0.25">
      <c r="A110" s="8"/>
      <c r="B110" s="10"/>
      <c r="C110" s="10"/>
      <c r="D110" s="10"/>
      <c r="E110" s="10"/>
      <c r="F110" s="8"/>
      <c r="G110" s="10"/>
      <c r="H110" s="10"/>
      <c r="I110" s="8"/>
      <c r="J110" s="10"/>
      <c r="K110" s="10"/>
      <c r="N110" s="31"/>
      <c r="O110" s="31"/>
      <c r="P110" s="31"/>
      <c r="Q110" s="31"/>
      <c r="R110" s="31"/>
      <c r="S110" s="31"/>
      <c r="T110" s="31"/>
      <c r="U110" s="31"/>
      <c r="V110" s="31"/>
      <c r="W110" s="31"/>
    </row>
    <row r="111" spans="1:23" x14ac:dyDescent="0.25">
      <c r="A111" s="8"/>
      <c r="B111" s="10"/>
      <c r="C111" s="10"/>
      <c r="D111" s="13"/>
      <c r="E111" s="13"/>
      <c r="F111" s="14"/>
      <c r="G111" s="13"/>
      <c r="H111" s="13"/>
      <c r="I111" s="14"/>
      <c r="J111" s="10"/>
      <c r="K111" s="10"/>
    </row>
    <row r="112" spans="1:23" x14ac:dyDescent="0.25">
      <c r="A112" s="8"/>
      <c r="B112" s="10"/>
      <c r="C112" s="10"/>
      <c r="D112" s="10"/>
      <c r="E112" s="10"/>
      <c r="F112" s="8"/>
      <c r="G112" s="10"/>
      <c r="H112" s="10"/>
      <c r="I112" s="8"/>
      <c r="J112" s="10"/>
      <c r="K112" s="10"/>
    </row>
    <row r="113" spans="1:11" x14ac:dyDescent="0.25">
      <c r="A113" s="8"/>
      <c r="B113" s="10"/>
      <c r="C113" s="10"/>
      <c r="D113" s="10"/>
      <c r="E113" s="10"/>
      <c r="F113" s="8"/>
      <c r="G113" s="10"/>
      <c r="H113" s="10"/>
      <c r="I113" s="8"/>
      <c r="J113" s="10"/>
      <c r="K113" s="10"/>
    </row>
    <row r="114" spans="1:11" x14ac:dyDescent="0.25">
      <c r="A114" s="8"/>
      <c r="B114" s="10"/>
      <c r="C114" s="10"/>
      <c r="D114" s="10"/>
      <c r="E114" s="10"/>
      <c r="F114" s="8"/>
      <c r="G114" s="10"/>
      <c r="H114" s="10"/>
      <c r="I114" s="8"/>
      <c r="J114" s="10"/>
      <c r="K114" s="10"/>
    </row>
    <row r="115" spans="1:11" x14ac:dyDescent="0.25">
      <c r="A115" s="8"/>
      <c r="B115" s="10"/>
      <c r="C115" s="10"/>
      <c r="D115" s="10"/>
      <c r="E115" s="10"/>
      <c r="F115" s="8"/>
      <c r="G115" s="10"/>
      <c r="H115" s="10"/>
      <c r="I115" s="8"/>
      <c r="J115" s="10"/>
      <c r="K115" s="10"/>
    </row>
    <row r="116" spans="1:11" x14ac:dyDescent="0.25">
      <c r="B116" s="10"/>
      <c r="C116" s="10"/>
      <c r="D116" s="10"/>
      <c r="E116" s="10"/>
      <c r="F116" s="8"/>
      <c r="G116" s="10"/>
      <c r="H116" s="10"/>
      <c r="I116" s="8"/>
      <c r="J116" s="10"/>
      <c r="K116" s="10"/>
    </row>
    <row r="117" spans="1:11" x14ac:dyDescent="0.25">
      <c r="B117" s="10"/>
      <c r="C117" s="10"/>
      <c r="D117" s="13"/>
      <c r="E117" s="13"/>
      <c r="F117" s="8"/>
      <c r="G117" s="10"/>
      <c r="H117" s="13"/>
      <c r="I117" s="14"/>
      <c r="J117" s="10"/>
      <c r="K117" s="10"/>
    </row>
    <row r="118" spans="1:11" x14ac:dyDescent="0.25">
      <c r="B118" s="10"/>
      <c r="C118" s="10"/>
      <c r="D118" s="10"/>
      <c r="E118" s="10"/>
      <c r="F118" s="8"/>
      <c r="G118" s="10"/>
      <c r="H118" s="13"/>
      <c r="I118" s="14"/>
      <c r="J118" s="10"/>
      <c r="K118" s="10"/>
    </row>
    <row r="119" spans="1:11" x14ac:dyDescent="0.25">
      <c r="B119" s="10"/>
      <c r="C119" s="10"/>
      <c r="D119" s="13"/>
      <c r="E119" s="13"/>
      <c r="F119" s="8"/>
      <c r="G119" s="10"/>
      <c r="H119" s="13"/>
      <c r="I119" s="14"/>
      <c r="J119" s="10"/>
      <c r="K119" s="10"/>
    </row>
    <row r="120" spans="1:11" x14ac:dyDescent="0.25">
      <c r="B120" s="15"/>
      <c r="C120" s="15"/>
      <c r="D120" s="16"/>
      <c r="E120" s="16"/>
      <c r="F120" s="15"/>
      <c r="G120" s="15"/>
      <c r="H120" s="16"/>
      <c r="I120" s="16"/>
      <c r="J120" s="15"/>
      <c r="K120" s="15"/>
    </row>
    <row r="121" spans="1:11" x14ac:dyDescent="0.25">
      <c r="B121" s="15"/>
      <c r="C121" s="15"/>
      <c r="D121" s="16"/>
      <c r="E121" s="16"/>
      <c r="F121" s="15"/>
      <c r="G121" s="15"/>
      <c r="H121" s="15"/>
      <c r="I121" s="15"/>
      <c r="J121" s="15"/>
      <c r="K121" s="15"/>
    </row>
    <row r="122" spans="1:11" x14ac:dyDescent="0.25">
      <c r="B122" s="10"/>
      <c r="C122" s="10"/>
      <c r="D122" s="13"/>
      <c r="E122" s="13"/>
      <c r="F122" s="10"/>
      <c r="G122" s="10"/>
      <c r="H122" s="10"/>
      <c r="I122" s="10"/>
      <c r="J122" s="10"/>
      <c r="K122" s="10"/>
    </row>
    <row r="123" spans="1:11" x14ac:dyDescent="0.25">
      <c r="B123" s="10"/>
      <c r="C123" s="10"/>
      <c r="D123" s="13"/>
      <c r="E123" s="13"/>
      <c r="F123" s="10"/>
      <c r="G123" s="10"/>
      <c r="H123" s="10"/>
      <c r="I123" s="10"/>
      <c r="J123" s="10"/>
      <c r="K123" s="10"/>
    </row>
    <row r="124" spans="1:11" x14ac:dyDescent="0.25">
      <c r="B124" s="10"/>
      <c r="C124" s="10"/>
      <c r="D124" s="13"/>
      <c r="E124" s="13"/>
      <c r="F124" s="13"/>
      <c r="G124" s="13"/>
      <c r="H124" s="13"/>
      <c r="I124" s="13"/>
      <c r="J124" s="10"/>
      <c r="K124" s="10"/>
    </row>
    <row r="125" spans="1:1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2:1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2:1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2:1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9"/>
  <sheetViews>
    <sheetView topLeftCell="A37" zoomScale="85" zoomScaleNormal="85" workbookViewId="0">
      <selection activeCell="A17" sqref="A17:S21"/>
    </sheetView>
  </sheetViews>
  <sheetFormatPr defaultRowHeight="15" x14ac:dyDescent="0.25"/>
  <cols>
    <col min="1" max="1" width="24.5703125" customWidth="1"/>
    <col min="2" max="2" width="14.42578125" bestFit="1" customWidth="1"/>
    <col min="3" max="3" width="18" customWidth="1"/>
    <col min="4" max="4" width="14.42578125" customWidth="1"/>
    <col min="5" max="11" width="14.42578125" bestFit="1" customWidth="1"/>
    <col min="12" max="12" width="15.42578125" bestFit="1" customWidth="1"/>
    <col min="13" max="13" width="12.140625" customWidth="1"/>
    <col min="14" max="15" width="14.42578125" bestFit="1" customWidth="1"/>
    <col min="16" max="16" width="20.28515625" bestFit="1" customWidth="1"/>
    <col min="17" max="19" width="13.85546875" bestFit="1" customWidth="1"/>
  </cols>
  <sheetData>
    <row r="1" spans="1:19" ht="21" x14ac:dyDescent="0.35">
      <c r="A1" s="52" t="s">
        <v>110</v>
      </c>
      <c r="B1" s="51"/>
      <c r="E1" t="s">
        <v>109</v>
      </c>
      <c r="H1" s="63" t="s">
        <v>130</v>
      </c>
      <c r="I1" s="51" t="s">
        <v>131</v>
      </c>
      <c r="J1" s="51"/>
    </row>
    <row r="2" spans="1:19" ht="21" x14ac:dyDescent="0.35">
      <c r="A2" s="52"/>
      <c r="B2" s="51"/>
      <c r="H2" s="51"/>
    </row>
    <row r="3" spans="1:19" s="64" customFormat="1" x14ac:dyDescent="0.25">
      <c r="A3" s="89" t="s">
        <v>118</v>
      </c>
      <c r="B3" s="77">
        <f t="shared" ref="B3:J3" si="0">+C3-1</f>
        <v>2001</v>
      </c>
      <c r="C3" s="77">
        <f t="shared" si="0"/>
        <v>2002</v>
      </c>
      <c r="D3" s="77">
        <f t="shared" si="0"/>
        <v>2003</v>
      </c>
      <c r="E3" s="77">
        <f t="shared" si="0"/>
        <v>2004</v>
      </c>
      <c r="F3" s="77">
        <f t="shared" si="0"/>
        <v>2005</v>
      </c>
      <c r="G3" s="77">
        <f t="shared" si="0"/>
        <v>2006</v>
      </c>
      <c r="H3" s="77">
        <f t="shared" si="0"/>
        <v>2007</v>
      </c>
      <c r="I3" s="77">
        <f t="shared" si="0"/>
        <v>2008</v>
      </c>
      <c r="J3" s="77">
        <f t="shared" si="0"/>
        <v>2009</v>
      </c>
      <c r="K3" s="77">
        <v>2010</v>
      </c>
      <c r="L3" s="77">
        <v>2011</v>
      </c>
      <c r="M3" s="77">
        <v>2012</v>
      </c>
      <c r="N3" s="77">
        <v>2013</v>
      </c>
      <c r="O3" s="77">
        <v>2014</v>
      </c>
      <c r="P3" s="77">
        <v>2015</v>
      </c>
      <c r="Q3" s="77">
        <v>2016</v>
      </c>
      <c r="R3" s="77">
        <v>2017</v>
      </c>
      <c r="S3" s="77">
        <v>2018</v>
      </c>
    </row>
    <row r="4" spans="1:19" x14ac:dyDescent="0.25">
      <c r="A4" s="2" t="s">
        <v>9</v>
      </c>
      <c r="B4" s="46">
        <f>+'2001'!M6</f>
        <v>12277052.397114975</v>
      </c>
      <c r="C4" s="46">
        <f>+'2002'!M6</f>
        <v>12762669.473058637</v>
      </c>
      <c r="D4" s="46">
        <f>+'2003'!M6</f>
        <v>13625107.949790796</v>
      </c>
      <c r="E4" s="46">
        <f>+'2004'!M6</f>
        <v>15711557.85584832</v>
      </c>
      <c r="F4" s="46">
        <f>+'2005'!M6</f>
        <v>19526738.580285966</v>
      </c>
      <c r="G4" s="46">
        <f>+'2006'!M6</f>
        <v>22935069.716407835</v>
      </c>
      <c r="H4" s="46">
        <f>+'2007'!M6</f>
        <v>26670594.638985611</v>
      </c>
      <c r="I4" s="46">
        <f>+'2008'!M6</f>
        <v>29115183.437650457</v>
      </c>
      <c r="J4" s="46">
        <f>+'2009'!M6</f>
        <v>26955179.989124525</v>
      </c>
      <c r="K4" s="46">
        <f>+'2010'!M6</f>
        <v>25248284.682387933</v>
      </c>
      <c r="L4" s="49">
        <f>'2011'!S6</f>
        <v>26038726.500909641</v>
      </c>
      <c r="M4" s="49">
        <f>'2012'!S6</f>
        <v>27026902.794175524</v>
      </c>
      <c r="N4" s="46">
        <f>'2013'!S6</f>
        <v>29585108.060125459</v>
      </c>
      <c r="O4" s="46">
        <f>'2014'!S6</f>
        <v>31702968.999680407</v>
      </c>
      <c r="P4" s="46">
        <f>'2015'!S6</f>
        <v>32792741.203580603</v>
      </c>
      <c r="Q4" s="82">
        <f>'2016'!S6</f>
        <v>37280336.315280467</v>
      </c>
      <c r="R4" s="82">
        <f>'2017'!S6</f>
        <v>41880278.209152482</v>
      </c>
      <c r="S4" s="91">
        <f>'2018'!U5</f>
        <v>43929607.301066443</v>
      </c>
    </row>
    <row r="5" spans="1:19" x14ac:dyDescent="0.25">
      <c r="A5" s="2" t="s">
        <v>10</v>
      </c>
      <c r="B5" s="46">
        <f>+'2001'!M7</f>
        <v>13895417.49200061</v>
      </c>
      <c r="C5" s="46">
        <f>+'2002'!M7</f>
        <v>14220150.539140178</v>
      </c>
      <c r="D5" s="46">
        <f>+'2003'!M7</f>
        <v>15011461.001301929</v>
      </c>
      <c r="E5" s="46">
        <f>+'2004'!M7</f>
        <v>17375667.951378591</v>
      </c>
      <c r="F5" s="46">
        <f>+'2005'!M7</f>
        <v>23969306.548856549</v>
      </c>
      <c r="G5" s="46">
        <f>+'2006'!M7</f>
        <v>27297749.295774646</v>
      </c>
      <c r="H5" s="46">
        <f>+'2007'!M7</f>
        <v>30919848.463756587</v>
      </c>
      <c r="I5" s="46">
        <f>+'2008'!M7</f>
        <v>32010054.360135898</v>
      </c>
      <c r="J5" s="46">
        <f>+'2009'!M7</f>
        <v>34392158.98174832</v>
      </c>
      <c r="K5" s="46">
        <f>+'2010'!M7</f>
        <v>29062015.682349015</v>
      </c>
      <c r="L5" s="49">
        <f>'2011'!S7</f>
        <v>29399985.522904061</v>
      </c>
      <c r="M5" s="49">
        <f>'2012'!S7</f>
        <v>30669673.278443117</v>
      </c>
      <c r="N5" s="46">
        <f>'2013'!S7</f>
        <v>33499230.97965464</v>
      </c>
      <c r="O5" s="46">
        <f>'2014'!S7</f>
        <v>36862860.457724094</v>
      </c>
      <c r="P5" s="46">
        <f>'2015'!S7</f>
        <v>38571668.78722252</v>
      </c>
      <c r="Q5" s="82">
        <f>'2016'!S7</f>
        <v>43924997.24621354</v>
      </c>
      <c r="R5" s="82">
        <f>'2017'!S7</f>
        <v>50058196.531791911</v>
      </c>
      <c r="S5" s="91">
        <f>'2018'!U6</f>
        <v>51337272.621359222</v>
      </c>
    </row>
    <row r="6" spans="1:19" x14ac:dyDescent="0.25">
      <c r="A6" s="45" t="s">
        <v>107</v>
      </c>
      <c r="B6" s="46">
        <f>+'2001'!M8</f>
        <v>8569781.8499127403</v>
      </c>
      <c r="C6" s="46">
        <f>+'2002'!M8</f>
        <v>9240546.8697123528</v>
      </c>
      <c r="D6" s="46">
        <f>+'2003'!M8</f>
        <v>10279407.597829191</v>
      </c>
      <c r="E6" s="46">
        <f>+'2004'!M8</f>
        <v>11727850.721551927</v>
      </c>
      <c r="F6" s="46">
        <f>+'2005'!M8</f>
        <v>12617992.402198514</v>
      </c>
      <c r="G6" s="46">
        <f>+'2006'!M8</f>
        <v>15531524.015479172</v>
      </c>
      <c r="H6" s="46">
        <f>+'2007'!M8</f>
        <v>18395082.300542217</v>
      </c>
      <c r="I6" s="46">
        <f>+'2008'!M8</f>
        <v>25326860.318636533</v>
      </c>
      <c r="J6" s="46">
        <f>+'2009'!M8</f>
        <v>17253557.01754386</v>
      </c>
      <c r="K6" s="46">
        <f>+'2010'!M8</f>
        <v>18564219.298245616</v>
      </c>
      <c r="L6" s="49">
        <f>'2011'!S8</f>
        <v>18134302.337398373</v>
      </c>
      <c r="M6" s="49">
        <f>'2012'!S8</f>
        <v>18485013.602457218</v>
      </c>
      <c r="N6" s="46">
        <f>'2013'!S8</f>
        <v>20779836.923076924</v>
      </c>
      <c r="O6" s="46">
        <f>'2014'!S8</f>
        <v>21213134.733441036</v>
      </c>
      <c r="P6" s="46">
        <f>'2015'!S8</f>
        <v>21831324.775353014</v>
      </c>
      <c r="Q6" s="82">
        <f>'2016'!S8</f>
        <v>25267619.370898392</v>
      </c>
      <c r="R6" s="82">
        <f>'2017'!S8</f>
        <v>28845023.35547461</v>
      </c>
      <c r="S6" s="91">
        <f>'2018'!U7</f>
        <v>31113433.818589032</v>
      </c>
    </row>
    <row r="7" spans="1:19" x14ac:dyDescent="0.25">
      <c r="A7" s="2" t="s">
        <v>55</v>
      </c>
      <c r="B7" s="46">
        <f>+'2001'!M9</f>
        <v>6787734.375</v>
      </c>
      <c r="C7" s="46">
        <f>+'2002'!M9</f>
        <v>8703663.5071090031</v>
      </c>
      <c r="D7" s="46">
        <f>+'2003'!M9</f>
        <v>7964018.9701897018</v>
      </c>
      <c r="E7" s="46">
        <f>+'2004'!M9</f>
        <v>11279768.856447689</v>
      </c>
      <c r="F7" s="46">
        <f>+'2005'!M9</f>
        <v>11944075.645756459</v>
      </c>
      <c r="G7" s="46">
        <f>+'2006'!M9</f>
        <v>14788757.322175732</v>
      </c>
      <c r="H7" s="46">
        <f>+'2007'!M9</f>
        <v>17942848.758465011</v>
      </c>
      <c r="I7" s="46">
        <f>+'2008'!M9</f>
        <v>19866003.745318349</v>
      </c>
      <c r="J7" s="46">
        <f>+'2009'!M9</f>
        <v>12602674.033149172</v>
      </c>
      <c r="K7" s="46">
        <f>+'2010'!M9</f>
        <v>15969367.346938776</v>
      </c>
      <c r="L7" s="49">
        <f>'2011'!S9</f>
        <v>15027254.807692308</v>
      </c>
      <c r="M7" s="49">
        <f>'2012'!S9</f>
        <v>16579871.111111112</v>
      </c>
      <c r="N7" s="46">
        <f>'2013'!S9</f>
        <v>17988842.857142854</v>
      </c>
      <c r="O7" s="46">
        <f>'2014'!S9</f>
        <v>18145618.025751073</v>
      </c>
      <c r="P7" s="46">
        <f>'2015'!S9</f>
        <v>19409366.366366364</v>
      </c>
      <c r="Q7" s="82">
        <f>'2016'!S9</f>
        <v>20121537.366548043</v>
      </c>
      <c r="R7" s="82">
        <f>'2017'!S9</f>
        <v>23735832.807570979</v>
      </c>
      <c r="S7" s="91">
        <f>'2018'!U8</f>
        <v>24224257.372654155</v>
      </c>
    </row>
    <row r="9" spans="1:19" s="64" customFormat="1" x14ac:dyDescent="0.25">
      <c r="A9" s="61" t="s">
        <v>117</v>
      </c>
      <c r="B9" s="77">
        <f t="shared" ref="B9:J9" si="1">+C9-1</f>
        <v>2001</v>
      </c>
      <c r="C9" s="77">
        <f t="shared" si="1"/>
        <v>2002</v>
      </c>
      <c r="D9" s="77">
        <f t="shared" si="1"/>
        <v>2003</v>
      </c>
      <c r="E9" s="77">
        <f t="shared" si="1"/>
        <v>2004</v>
      </c>
      <c r="F9" s="77">
        <f t="shared" si="1"/>
        <v>2005</v>
      </c>
      <c r="G9" s="77">
        <f t="shared" si="1"/>
        <v>2006</v>
      </c>
      <c r="H9" s="77">
        <f t="shared" si="1"/>
        <v>2007</v>
      </c>
      <c r="I9" s="77">
        <f t="shared" si="1"/>
        <v>2008</v>
      </c>
      <c r="J9" s="77">
        <f t="shared" si="1"/>
        <v>2009</v>
      </c>
      <c r="K9" s="77">
        <v>2010</v>
      </c>
      <c r="L9" s="77">
        <v>2011</v>
      </c>
      <c r="M9" s="77">
        <v>2012</v>
      </c>
      <c r="N9" s="77">
        <v>2013</v>
      </c>
      <c r="O9" s="77">
        <v>2014</v>
      </c>
      <c r="P9" s="77">
        <v>2015</v>
      </c>
      <c r="Q9" s="77">
        <v>2016</v>
      </c>
      <c r="R9" s="77">
        <v>2017</v>
      </c>
      <c r="S9" s="64">
        <v>2018</v>
      </c>
    </row>
    <row r="10" spans="1:19" x14ac:dyDescent="0.25">
      <c r="A10" s="2" t="s">
        <v>9</v>
      </c>
      <c r="B10" s="48">
        <f t="shared" ref="B10:L10" si="2">+B4/1000000</f>
        <v>12.277052397114975</v>
      </c>
      <c r="C10" s="48">
        <f t="shared" si="2"/>
        <v>12.762669473058637</v>
      </c>
      <c r="D10" s="48">
        <f t="shared" si="2"/>
        <v>13.625107949790797</v>
      </c>
      <c r="E10" s="48">
        <f t="shared" si="2"/>
        <v>15.711557855848319</v>
      </c>
      <c r="F10" s="48">
        <f t="shared" si="2"/>
        <v>19.526738580285965</v>
      </c>
      <c r="G10" s="48">
        <f t="shared" si="2"/>
        <v>22.935069716407835</v>
      </c>
      <c r="H10" s="48">
        <f t="shared" si="2"/>
        <v>26.670594638985612</v>
      </c>
      <c r="I10" s="48">
        <f t="shared" si="2"/>
        <v>29.115183437650458</v>
      </c>
      <c r="J10" s="48">
        <f t="shared" si="2"/>
        <v>26.955179989124524</v>
      </c>
      <c r="K10" s="48">
        <f t="shared" si="2"/>
        <v>25.248284682387933</v>
      </c>
      <c r="L10" s="48">
        <f t="shared" si="2"/>
        <v>26.038726500909643</v>
      </c>
      <c r="M10" s="48">
        <f t="shared" ref="M10:P13" si="3">M4/1000000</f>
        <v>27.026902794175523</v>
      </c>
      <c r="N10" s="66">
        <f t="shared" si="3"/>
        <v>29.58510806012546</v>
      </c>
      <c r="O10" s="66">
        <f t="shared" si="3"/>
        <v>31.702968999680408</v>
      </c>
      <c r="P10" s="66">
        <f t="shared" si="3"/>
        <v>32.792741203580604</v>
      </c>
      <c r="Q10" s="66">
        <f t="shared" ref="Q10:S10" si="4">Q4/1000000</f>
        <v>37.280336315280465</v>
      </c>
      <c r="R10" s="66">
        <f t="shared" si="4"/>
        <v>41.880278209152479</v>
      </c>
      <c r="S10" s="66">
        <f t="shared" si="4"/>
        <v>43.92960730106644</v>
      </c>
    </row>
    <row r="11" spans="1:19" x14ac:dyDescent="0.25">
      <c r="A11" s="2" t="s">
        <v>10</v>
      </c>
      <c r="B11" s="48">
        <f t="shared" ref="B11:L11" si="5">+B5/1000000</f>
        <v>13.895417492000609</v>
      </c>
      <c r="C11" s="48">
        <f t="shared" si="5"/>
        <v>14.220150539140178</v>
      </c>
      <c r="D11" s="48">
        <f t="shared" si="5"/>
        <v>15.01146100130193</v>
      </c>
      <c r="E11" s="48">
        <f t="shared" si="5"/>
        <v>17.375667951378592</v>
      </c>
      <c r="F11" s="48">
        <f t="shared" si="5"/>
        <v>23.969306548856547</v>
      </c>
      <c r="G11" s="48">
        <f t="shared" si="5"/>
        <v>27.297749295774647</v>
      </c>
      <c r="H11" s="48">
        <f t="shared" si="5"/>
        <v>30.919848463756587</v>
      </c>
      <c r="I11" s="48">
        <f t="shared" si="5"/>
        <v>32.010054360135896</v>
      </c>
      <c r="J11" s="48">
        <f t="shared" si="5"/>
        <v>34.392158981748317</v>
      </c>
      <c r="K11" s="48">
        <f t="shared" si="5"/>
        <v>29.062015682349013</v>
      </c>
      <c r="L11" s="48">
        <f t="shared" si="5"/>
        <v>29.399985522904061</v>
      </c>
      <c r="M11" s="48">
        <f t="shared" si="3"/>
        <v>30.669673278443117</v>
      </c>
      <c r="N11" s="87">
        <f t="shared" si="3"/>
        <v>33.499230979654641</v>
      </c>
      <c r="O11" s="66">
        <f t="shared" si="3"/>
        <v>36.862860457724096</v>
      </c>
      <c r="P11" s="66">
        <f t="shared" si="3"/>
        <v>38.571668787222521</v>
      </c>
      <c r="Q11" s="66">
        <f t="shared" ref="Q11:S11" si="6">Q5/1000000</f>
        <v>43.924997246213543</v>
      </c>
      <c r="R11" s="66">
        <f t="shared" si="6"/>
        <v>50.058196531791907</v>
      </c>
      <c r="S11" s="66">
        <f t="shared" si="6"/>
        <v>51.337272621359219</v>
      </c>
    </row>
    <row r="12" spans="1:19" x14ac:dyDescent="0.25">
      <c r="A12" s="45" t="s">
        <v>107</v>
      </c>
      <c r="B12" s="48">
        <f t="shared" ref="B12:L12" si="7">+B6/1000000</f>
        <v>8.5697818499127401</v>
      </c>
      <c r="C12" s="48">
        <f t="shared" si="7"/>
        <v>9.2405468697123521</v>
      </c>
      <c r="D12" s="48">
        <f t="shared" si="7"/>
        <v>10.279407597829191</v>
      </c>
      <c r="E12" s="48">
        <f t="shared" si="7"/>
        <v>11.727850721551928</v>
      </c>
      <c r="F12" s="48">
        <f t="shared" si="7"/>
        <v>12.617992402198514</v>
      </c>
      <c r="G12" s="48">
        <f t="shared" si="7"/>
        <v>15.531524015479171</v>
      </c>
      <c r="H12" s="48">
        <f t="shared" si="7"/>
        <v>18.395082300542217</v>
      </c>
      <c r="I12" s="48">
        <f t="shared" si="7"/>
        <v>25.326860318636534</v>
      </c>
      <c r="J12" s="48">
        <f t="shared" si="7"/>
        <v>17.253557017543859</v>
      </c>
      <c r="K12" s="48">
        <f t="shared" si="7"/>
        <v>18.564219298245618</v>
      </c>
      <c r="L12" s="48">
        <f t="shared" si="7"/>
        <v>18.134302337398374</v>
      </c>
      <c r="M12" s="48">
        <f t="shared" si="3"/>
        <v>18.485013602457219</v>
      </c>
      <c r="N12" s="66">
        <f t="shared" si="3"/>
        <v>20.779836923076925</v>
      </c>
      <c r="O12" s="66">
        <f t="shared" si="3"/>
        <v>21.213134733441038</v>
      </c>
      <c r="P12" s="66">
        <f t="shared" si="3"/>
        <v>21.831324775353014</v>
      </c>
      <c r="Q12" s="66">
        <f t="shared" ref="Q12:S12" si="8">Q6/1000000</f>
        <v>25.267619370898391</v>
      </c>
      <c r="R12" s="66">
        <f t="shared" si="8"/>
        <v>28.845023355474609</v>
      </c>
      <c r="S12" s="66">
        <f t="shared" si="8"/>
        <v>31.11343381858903</v>
      </c>
    </row>
    <row r="13" spans="1:19" x14ac:dyDescent="0.25">
      <c r="A13" s="2" t="s">
        <v>55</v>
      </c>
      <c r="B13" s="48">
        <f t="shared" ref="B13:L13" si="9">+B7/1000000</f>
        <v>6.7877343750000003</v>
      </c>
      <c r="C13" s="48">
        <f t="shared" si="9"/>
        <v>8.7036635071090025</v>
      </c>
      <c r="D13" s="48">
        <f t="shared" si="9"/>
        <v>7.9640189701897022</v>
      </c>
      <c r="E13" s="48">
        <f t="shared" si="9"/>
        <v>11.279768856447689</v>
      </c>
      <c r="F13" s="48">
        <f t="shared" si="9"/>
        <v>11.94407564575646</v>
      </c>
      <c r="G13" s="48">
        <f t="shared" si="9"/>
        <v>14.788757322175732</v>
      </c>
      <c r="H13" s="48">
        <f t="shared" si="9"/>
        <v>17.942848758465011</v>
      </c>
      <c r="I13" s="48">
        <f t="shared" si="9"/>
        <v>19.866003745318348</v>
      </c>
      <c r="J13" s="48">
        <f t="shared" si="9"/>
        <v>12.602674033149171</v>
      </c>
      <c r="K13" s="48">
        <f t="shared" si="9"/>
        <v>15.969367346938776</v>
      </c>
      <c r="L13" s="48">
        <f t="shared" si="9"/>
        <v>15.027254807692309</v>
      </c>
      <c r="M13" s="48">
        <f t="shared" si="3"/>
        <v>16.57987111111111</v>
      </c>
      <c r="N13" s="66">
        <f t="shared" si="3"/>
        <v>17.988842857142856</v>
      </c>
      <c r="O13" s="66">
        <f t="shared" si="3"/>
        <v>18.145618025751073</v>
      </c>
      <c r="P13" s="66">
        <f t="shared" si="3"/>
        <v>19.409366366366363</v>
      </c>
      <c r="Q13" s="66">
        <f t="shared" ref="Q13:S13" si="10">Q7/1000000</f>
        <v>20.121537366548043</v>
      </c>
      <c r="R13" s="66">
        <f t="shared" si="10"/>
        <v>23.735832807570979</v>
      </c>
      <c r="S13" s="66">
        <f t="shared" si="10"/>
        <v>24.224257372654154</v>
      </c>
    </row>
    <row r="14" spans="1:19" x14ac:dyDescent="0.25">
      <c r="O14" s="63"/>
      <c r="Q14" s="63"/>
    </row>
    <row r="15" spans="1:19" x14ac:dyDescent="0.25">
      <c r="A15" s="99" t="s">
        <v>167</v>
      </c>
      <c r="B15" s="100">
        <v>468.6</v>
      </c>
    </row>
    <row r="16" spans="1:19" s="63" customFormat="1" x14ac:dyDescent="0.25">
      <c r="A16" s="2" t="s">
        <v>133</v>
      </c>
      <c r="B16" s="100">
        <f>'Vísitala neysluverðs'!C5</f>
        <v>212.4</v>
      </c>
      <c r="C16" s="100">
        <f>'Vísitala neysluverðs'!C6</f>
        <v>222.6</v>
      </c>
      <c r="D16" s="100">
        <f>'Vísitala neysluverðs'!C7</f>
        <v>227.3</v>
      </c>
      <c r="E16" s="100">
        <f>'Vísitala neysluverðs'!C8</f>
        <v>234.6</v>
      </c>
      <c r="F16" s="100">
        <f>'Vísitala neysluverðs'!C9</f>
        <v>244.1</v>
      </c>
      <c r="G16" s="100">
        <f>'Vísitala neysluverðs'!C10</f>
        <v>260.60000000000002</v>
      </c>
      <c r="H16" s="100">
        <f>'Vísitala neysluverðs'!C11</f>
        <v>273.7</v>
      </c>
      <c r="I16" s="100">
        <f>'Vísitala neysluverðs'!C12</f>
        <v>307.7</v>
      </c>
      <c r="J16" s="100">
        <f>'Vísitala neysluverðs'!C13</f>
        <v>344.6</v>
      </c>
      <c r="K16" s="100">
        <f>'Vísitala neysluverðs'!C14</f>
        <v>363.2</v>
      </c>
      <c r="L16" s="100">
        <f>'Vísitala neysluverðs'!C15</f>
        <v>377.7</v>
      </c>
      <c r="M16" s="100">
        <f>'Vísitala neysluverðs'!C16</f>
        <v>397.3</v>
      </c>
      <c r="N16" s="100">
        <f>'Vísitala neysluverðs'!C17</f>
        <v>412.7</v>
      </c>
      <c r="O16" s="100">
        <f>'Vísitala neysluverðs'!C18</f>
        <v>421.1</v>
      </c>
      <c r="P16" s="100">
        <f>'Vísitala neysluverðs'!C19</f>
        <v>428</v>
      </c>
      <c r="Q16" s="101">
        <f>'Vísitala neysluverðs'!C20</f>
        <v>435.3</v>
      </c>
      <c r="R16" s="101">
        <f>'Vísitala neysluverðs'!C21</f>
        <v>443</v>
      </c>
      <c r="S16" s="102">
        <f>'Vísitala neysluverðs'!C22</f>
        <v>454.8</v>
      </c>
    </row>
    <row r="17" spans="1:19" x14ac:dyDescent="0.25">
      <c r="A17" s="61" t="s">
        <v>166</v>
      </c>
      <c r="B17" s="77">
        <v>2001</v>
      </c>
      <c r="C17" s="77">
        <v>2002</v>
      </c>
      <c r="D17" s="77">
        <v>2003</v>
      </c>
      <c r="E17" s="77">
        <v>2004</v>
      </c>
      <c r="F17" s="77">
        <v>2005</v>
      </c>
      <c r="G17" s="77">
        <v>2006</v>
      </c>
      <c r="H17" s="77">
        <v>2007</v>
      </c>
      <c r="I17" s="77">
        <v>2008</v>
      </c>
      <c r="J17" s="77">
        <v>2009</v>
      </c>
      <c r="K17" s="77">
        <v>2010</v>
      </c>
      <c r="L17" s="77">
        <v>2011</v>
      </c>
      <c r="M17" s="77">
        <v>2012</v>
      </c>
      <c r="N17" s="77">
        <v>2013</v>
      </c>
      <c r="O17" s="77">
        <v>2014</v>
      </c>
      <c r="P17" s="77">
        <v>2015</v>
      </c>
      <c r="Q17" s="77">
        <v>2016</v>
      </c>
      <c r="R17" s="77">
        <v>2017</v>
      </c>
      <c r="S17" s="77">
        <v>2018</v>
      </c>
    </row>
    <row r="18" spans="1:19" x14ac:dyDescent="0.25">
      <c r="A18" s="2" t="s">
        <v>9</v>
      </c>
      <c r="B18" s="100">
        <f>B10*$B$15/B16</f>
        <v>27.085813339397731</v>
      </c>
      <c r="C18" s="100">
        <f t="shared" ref="C18:S18" si="11">C10*$B$15/C16</f>
        <v>26.86696727347384</v>
      </c>
      <c r="D18" s="100">
        <f t="shared" si="11"/>
        <v>28.089421844575309</v>
      </c>
      <c r="E18" s="100">
        <f t="shared" si="11"/>
        <v>31.382932699277593</v>
      </c>
      <c r="F18" s="100">
        <f t="shared" si="11"/>
        <v>37.485578446218774</v>
      </c>
      <c r="G18" s="100">
        <f t="shared" si="11"/>
        <v>41.240881308935961</v>
      </c>
      <c r="H18" s="100">
        <f t="shared" si="11"/>
        <v>45.662552604416</v>
      </c>
      <c r="I18" s="100">
        <f t="shared" si="11"/>
        <v>44.339860119866771</v>
      </c>
      <c r="J18" s="100">
        <f t="shared" si="11"/>
        <v>36.654664372906993</v>
      </c>
      <c r="K18" s="100">
        <f t="shared" si="11"/>
        <v>32.575292406847431</v>
      </c>
      <c r="L18" s="100">
        <f t="shared" si="11"/>
        <v>32.30539380017543</v>
      </c>
      <c r="M18" s="100">
        <f t="shared" si="11"/>
        <v>31.877187639946261</v>
      </c>
      <c r="N18" s="100">
        <f t="shared" si="11"/>
        <v>33.592395534225325</v>
      </c>
      <c r="O18" s="100">
        <f t="shared" si="11"/>
        <v>35.279057879957826</v>
      </c>
      <c r="P18" s="100">
        <f t="shared" si="11"/>
        <v>35.903454504667927</v>
      </c>
      <c r="Q18" s="100">
        <f t="shared" si="11"/>
        <v>40.132243504113092</v>
      </c>
      <c r="R18" s="100">
        <f t="shared" si="11"/>
        <v>44.300447785121563</v>
      </c>
      <c r="S18" s="100">
        <f t="shared" si="11"/>
        <v>45.262563723130469</v>
      </c>
    </row>
    <row r="19" spans="1:19" x14ac:dyDescent="0.25">
      <c r="A19" s="2" t="s">
        <v>10</v>
      </c>
      <c r="B19" s="103">
        <f>B11*$B$15/B16</f>
        <v>30.656274184329028</v>
      </c>
      <c r="C19" s="103">
        <f t="shared" ref="C19:S19" si="12">C11*$B$15/C16</f>
        <v>29.935141700993206</v>
      </c>
      <c r="D19" s="103">
        <f t="shared" si="12"/>
        <v>30.947517048878506</v>
      </c>
      <c r="E19" s="103">
        <f t="shared" si="12"/>
        <v>34.706896854288189</v>
      </c>
      <c r="F19" s="103">
        <f t="shared" si="12"/>
        <v>46.013998561221541</v>
      </c>
      <c r="G19" s="103">
        <f t="shared" si="12"/>
        <v>49.085668917881804</v>
      </c>
      <c r="H19" s="103">
        <f t="shared" si="12"/>
        <v>52.9376725981598</v>
      </c>
      <c r="I19" s="103">
        <f t="shared" si="12"/>
        <v>48.748493575429585</v>
      </c>
      <c r="J19" s="103">
        <f t="shared" si="12"/>
        <v>46.767747239835352</v>
      </c>
      <c r="K19" s="103">
        <f t="shared" si="12"/>
        <v>37.495761422766378</v>
      </c>
      <c r="L19" s="103">
        <f t="shared" si="12"/>
        <v>36.475597606653011</v>
      </c>
      <c r="M19" s="103">
        <f t="shared" si="12"/>
        <v>36.173694684818635</v>
      </c>
      <c r="N19" s="103">
        <f t="shared" si="12"/>
        <v>38.036684364105078</v>
      </c>
      <c r="O19" s="103">
        <f t="shared" si="12"/>
        <v>41.020984114199749</v>
      </c>
      <c r="P19" s="103">
        <f t="shared" si="12"/>
        <v>42.230570078720731</v>
      </c>
      <c r="Q19" s="103">
        <f t="shared" si="12"/>
        <v>47.285214127212647</v>
      </c>
      <c r="R19" s="103">
        <f t="shared" si="12"/>
        <v>52.950950101123453</v>
      </c>
      <c r="S19" s="103">
        <f t="shared" si="12"/>
        <v>52.894999890872754</v>
      </c>
    </row>
    <row r="20" spans="1:19" x14ac:dyDescent="0.25">
      <c r="A20" s="45" t="s">
        <v>107</v>
      </c>
      <c r="B20" s="100">
        <f>B12*$B$15/B16</f>
        <v>18.90677860107867</v>
      </c>
      <c r="C20" s="100">
        <f t="shared" ref="C20:S20" si="13">C12*$B$15/C16</f>
        <v>19.452471981793391</v>
      </c>
      <c r="D20" s="100">
        <f t="shared" si="13"/>
        <v>21.191950727420849</v>
      </c>
      <c r="E20" s="100">
        <f t="shared" si="13"/>
        <v>23.425706939979683</v>
      </c>
      <c r="F20" s="100">
        <f t="shared" si="13"/>
        <v>24.222823595535534</v>
      </c>
      <c r="G20" s="100">
        <f t="shared" si="13"/>
        <v>27.928135662523175</v>
      </c>
      <c r="H20" s="100">
        <f t="shared" si="13"/>
        <v>31.494101446964137</v>
      </c>
      <c r="I20" s="100">
        <f t="shared" si="13"/>
        <v>38.570577657826071</v>
      </c>
      <c r="J20" s="100">
        <f t="shared" si="13"/>
        <v>23.462033715673396</v>
      </c>
      <c r="K20" s="100">
        <f t="shared" si="13"/>
        <v>23.951523026315797</v>
      </c>
      <c r="L20" s="100">
        <f t="shared" si="13"/>
        <v>22.498634035755572</v>
      </c>
      <c r="M20" s="100">
        <f t="shared" si="13"/>
        <v>21.802359360965148</v>
      </c>
      <c r="N20" s="100">
        <f t="shared" si="13"/>
        <v>23.594455008853519</v>
      </c>
      <c r="O20" s="100">
        <f t="shared" si="13"/>
        <v>23.605972301330969</v>
      </c>
      <c r="P20" s="100">
        <f t="shared" si="13"/>
        <v>23.902240162921551</v>
      </c>
      <c r="Q20" s="100">
        <f t="shared" si="13"/>
        <v>27.200566131869941</v>
      </c>
      <c r="R20" s="100">
        <f t="shared" si="13"/>
        <v>30.511914095655538</v>
      </c>
      <c r="S20" s="100">
        <f t="shared" si="13"/>
        <v>32.05750898722696</v>
      </c>
    </row>
    <row r="21" spans="1:19" x14ac:dyDescent="0.25">
      <c r="A21" s="2" t="s">
        <v>55</v>
      </c>
      <c r="B21" s="100">
        <f>B13*$B$15/B16</f>
        <v>14.975199284957627</v>
      </c>
      <c r="C21" s="100">
        <f t="shared" ref="C21:S21" si="14">C13*$B$15/C16</f>
        <v>18.322267382889844</v>
      </c>
      <c r="D21" s="100">
        <f t="shared" si="14"/>
        <v>16.418562645978419</v>
      </c>
      <c r="E21" s="100">
        <f t="shared" si="14"/>
        <v>22.530689199196026</v>
      </c>
      <c r="F21" s="100">
        <f t="shared" si="14"/>
        <v>22.929102202382129</v>
      </c>
      <c r="G21" s="100">
        <f t="shared" si="14"/>
        <v>26.592523719000564</v>
      </c>
      <c r="H21" s="100">
        <f t="shared" si="14"/>
        <v>30.71983532413849</v>
      </c>
      <c r="I21" s="100">
        <f t="shared" si="14"/>
        <v>30.254174049581341</v>
      </c>
      <c r="J21" s="100">
        <f t="shared" si="14"/>
        <v>17.137588659122756</v>
      </c>
      <c r="K21" s="100">
        <f t="shared" si="14"/>
        <v>20.603649611166055</v>
      </c>
      <c r="L21" s="100">
        <f t="shared" si="14"/>
        <v>18.643822088654002</v>
      </c>
      <c r="M21" s="100">
        <f t="shared" si="14"/>
        <v>19.555317399110663</v>
      </c>
      <c r="N21" s="100">
        <f t="shared" si="14"/>
        <v>20.425422250683649</v>
      </c>
      <c r="O21" s="100">
        <f t="shared" si="14"/>
        <v>20.19244029177619</v>
      </c>
      <c r="P21" s="100">
        <f t="shared" si="14"/>
        <v>21.250535231960932</v>
      </c>
      <c r="Q21" s="100">
        <f t="shared" si="14"/>
        <v>21.66081417405103</v>
      </c>
      <c r="R21" s="100">
        <f t="shared" si="14"/>
        <v>25.107474613155219</v>
      </c>
      <c r="S21" s="100">
        <f t="shared" si="14"/>
        <v>24.95929420586134</v>
      </c>
    </row>
    <row r="26" spans="1:19" s="63" customFormat="1" x14ac:dyDescent="0.25"/>
    <row r="27" spans="1:19" s="63" customFormat="1" x14ac:dyDescent="0.25"/>
    <row r="28" spans="1:19" s="63" customFormat="1" x14ac:dyDescent="0.25"/>
    <row r="29" spans="1:19" s="63" customFormat="1" x14ac:dyDescent="0.25"/>
    <row r="30" spans="1:19" s="63" customFormat="1" x14ac:dyDescent="0.25"/>
    <row r="31" spans="1:19" s="63" customFormat="1" x14ac:dyDescent="0.25"/>
    <row r="32" spans="1:19" s="63" customFormat="1" x14ac:dyDescent="0.25"/>
    <row r="33" s="63" customFormat="1" x14ac:dyDescent="0.25"/>
    <row r="34" s="63" customFormat="1" x14ac:dyDescent="0.25"/>
    <row r="35" s="63" customFormat="1" x14ac:dyDescent="0.25"/>
    <row r="62" spans="8:10" ht="18.75" x14ac:dyDescent="0.3">
      <c r="H62" s="65" t="s">
        <v>121</v>
      </c>
      <c r="I62" s="65" t="s">
        <v>129</v>
      </c>
      <c r="J62" s="65"/>
    </row>
    <row r="69" spans="1:6" x14ac:dyDescent="0.25">
      <c r="A69" s="50"/>
      <c r="B69" s="50"/>
      <c r="C69" s="50"/>
      <c r="D69" s="50"/>
      <c r="E69" s="50"/>
      <c r="F69" s="50"/>
    </row>
    <row r="70" spans="1:6" s="63" customFormat="1" x14ac:dyDescent="0.25">
      <c r="A70" s="50"/>
      <c r="B70" s="50"/>
      <c r="C70" s="50"/>
      <c r="D70" s="50"/>
      <c r="E70" s="50"/>
      <c r="F70" s="50"/>
    </row>
    <row r="71" spans="1:6" s="63" customFormat="1" x14ac:dyDescent="0.25">
      <c r="A71" s="50"/>
      <c r="B71" s="50"/>
      <c r="C71" s="50"/>
      <c r="D71" s="50"/>
      <c r="E71" s="50"/>
      <c r="F71" s="50"/>
    </row>
    <row r="72" spans="1:6" s="63" customFormat="1" x14ac:dyDescent="0.25">
      <c r="A72" s="50"/>
      <c r="B72" s="50"/>
      <c r="C72" s="50"/>
      <c r="D72" s="50"/>
      <c r="E72" s="50"/>
      <c r="F72" s="50"/>
    </row>
    <row r="73" spans="1:6" s="63" customFormat="1" x14ac:dyDescent="0.25">
      <c r="A73" s="50"/>
      <c r="B73" s="50"/>
      <c r="C73" s="50"/>
      <c r="D73" s="50"/>
      <c r="E73" s="50"/>
      <c r="F73" s="50"/>
    </row>
    <row r="74" spans="1:6" s="63" customFormat="1" x14ac:dyDescent="0.25">
      <c r="A74" s="50"/>
      <c r="B74" s="50"/>
      <c r="C74" s="50"/>
      <c r="D74" s="50"/>
      <c r="E74" s="50"/>
      <c r="F74" s="50"/>
    </row>
    <row r="75" spans="1:6" s="63" customFormat="1" x14ac:dyDescent="0.25">
      <c r="A75" s="50"/>
      <c r="B75" s="50"/>
      <c r="C75" s="50"/>
      <c r="D75" s="50"/>
      <c r="E75" s="50"/>
      <c r="F75" s="50"/>
    </row>
    <row r="76" spans="1:6" s="63" customFormat="1" x14ac:dyDescent="0.25">
      <c r="A76" s="50"/>
      <c r="B76" s="50"/>
      <c r="C76" s="50"/>
      <c r="D76" s="50"/>
      <c r="E76" s="50"/>
      <c r="F76" s="50"/>
    </row>
    <row r="77" spans="1:6" s="63" customFormat="1" x14ac:dyDescent="0.25">
      <c r="A77" s="50"/>
      <c r="B77" s="50"/>
      <c r="C77" s="50"/>
      <c r="D77" s="50"/>
      <c r="E77" s="50"/>
      <c r="F77" s="50"/>
    </row>
    <row r="78" spans="1:6" s="63" customFormat="1" x14ac:dyDescent="0.25">
      <c r="A78" s="50"/>
      <c r="B78" s="50"/>
      <c r="C78" s="50"/>
      <c r="D78" s="50"/>
      <c r="E78" s="50"/>
      <c r="F78" s="50"/>
    </row>
    <row r="79" spans="1:6" s="63" customFormat="1" x14ac:dyDescent="0.25">
      <c r="A79" s="50"/>
      <c r="B79" s="50"/>
      <c r="C79" s="50"/>
      <c r="D79" s="50"/>
      <c r="E79" s="50"/>
      <c r="F79" s="50"/>
    </row>
    <row r="80" spans="1:6" s="63" customFormat="1" x14ac:dyDescent="0.25">
      <c r="A80" s="50"/>
      <c r="B80" s="50"/>
      <c r="C80" s="50"/>
      <c r="D80" s="50"/>
      <c r="E80" s="50"/>
      <c r="F80" s="50"/>
    </row>
    <row r="81" spans="1:6" s="63" customFormat="1" x14ac:dyDescent="0.25">
      <c r="A81" s="50"/>
      <c r="B81" s="50"/>
      <c r="C81" s="50"/>
      <c r="D81" s="50"/>
      <c r="E81" s="50"/>
      <c r="F81" s="50"/>
    </row>
    <row r="82" spans="1:6" s="63" customFormat="1" x14ac:dyDescent="0.25">
      <c r="A82" s="50"/>
      <c r="B82" s="50"/>
      <c r="C82" s="50"/>
      <c r="D82" s="50"/>
      <c r="E82" s="50"/>
      <c r="F82" s="50"/>
    </row>
    <row r="83" spans="1:6" x14ac:dyDescent="0.25">
      <c r="A83" s="50"/>
      <c r="B83" s="50"/>
      <c r="C83" s="50"/>
      <c r="D83" s="50"/>
      <c r="E83" s="50"/>
      <c r="F83" s="50"/>
    </row>
    <row r="84" spans="1:6" x14ac:dyDescent="0.25">
      <c r="A84" s="50"/>
      <c r="B84" s="50"/>
      <c r="C84" s="50"/>
      <c r="D84" s="50"/>
      <c r="E84" s="50"/>
      <c r="F84" s="50"/>
    </row>
    <row r="85" spans="1:6" x14ac:dyDescent="0.25">
      <c r="A85" s="50"/>
      <c r="B85" s="50"/>
      <c r="C85" s="50"/>
      <c r="D85" s="50"/>
      <c r="E85" s="50"/>
      <c r="F85" s="50"/>
    </row>
    <row r="86" spans="1:6" x14ac:dyDescent="0.25">
      <c r="A86" s="50"/>
      <c r="B86" s="50"/>
      <c r="C86" s="50"/>
      <c r="D86" s="50"/>
      <c r="E86" s="50"/>
      <c r="F86" s="50"/>
    </row>
    <row r="87" spans="1:6" x14ac:dyDescent="0.25">
      <c r="A87" s="50"/>
      <c r="B87" s="50"/>
      <c r="C87" s="50"/>
      <c r="D87" s="50"/>
      <c r="E87" s="50"/>
      <c r="F87" s="50"/>
    </row>
    <row r="88" spans="1:6" x14ac:dyDescent="0.25">
      <c r="A88" s="50"/>
      <c r="B88" s="50"/>
      <c r="C88" s="50"/>
      <c r="D88" s="50"/>
      <c r="E88" s="50"/>
      <c r="F88" s="50"/>
    </row>
    <row r="89" spans="1:6" x14ac:dyDescent="0.25">
      <c r="A89" s="50"/>
      <c r="B89" s="50"/>
      <c r="C89" s="50"/>
      <c r="D89" s="50"/>
      <c r="E89" s="50"/>
      <c r="F89" s="50"/>
    </row>
    <row r="90" spans="1:6" x14ac:dyDescent="0.25">
      <c r="A90" s="50"/>
      <c r="B90" s="50"/>
      <c r="C90" s="50"/>
      <c r="D90" s="50"/>
      <c r="E90" s="50"/>
      <c r="F90" s="50"/>
    </row>
    <row r="91" spans="1:6" x14ac:dyDescent="0.25">
      <c r="A91" s="50"/>
      <c r="B91" s="50"/>
      <c r="C91" s="50"/>
      <c r="D91" s="50"/>
      <c r="E91" s="50"/>
      <c r="F91" s="50"/>
    </row>
    <row r="92" spans="1:6" x14ac:dyDescent="0.25">
      <c r="A92" s="50"/>
      <c r="B92" s="50"/>
      <c r="C92" s="50"/>
      <c r="D92" s="50"/>
      <c r="E92" s="50"/>
      <c r="F92" s="50"/>
    </row>
    <row r="93" spans="1:6" x14ac:dyDescent="0.25">
      <c r="A93" s="50"/>
      <c r="B93" s="50"/>
      <c r="C93" s="50"/>
      <c r="D93" s="50"/>
      <c r="E93" s="50"/>
      <c r="F93" s="50"/>
    </row>
    <row r="94" spans="1:6" x14ac:dyDescent="0.25">
      <c r="A94" s="50"/>
      <c r="B94" s="50"/>
      <c r="C94" s="50"/>
      <c r="D94" s="50"/>
      <c r="E94" s="50"/>
      <c r="F94" s="50"/>
    </row>
    <row r="95" spans="1:6" x14ac:dyDescent="0.25">
      <c r="A95" s="50"/>
      <c r="B95" s="50"/>
      <c r="C95" s="50"/>
      <c r="D95" s="50"/>
      <c r="E95" s="50"/>
      <c r="F95" s="50"/>
    </row>
    <row r="96" spans="1:6" x14ac:dyDescent="0.25">
      <c r="A96" s="50"/>
      <c r="B96" s="50"/>
      <c r="C96" s="50"/>
      <c r="D96" s="50"/>
      <c r="E96" s="50"/>
      <c r="F96" s="50"/>
    </row>
    <row r="97" spans="1:13" ht="18.75" x14ac:dyDescent="0.3">
      <c r="A97" s="50"/>
      <c r="B97" s="50"/>
      <c r="C97" s="50"/>
      <c r="D97" s="50"/>
      <c r="E97" s="50"/>
      <c r="F97" s="50"/>
      <c r="J97" s="65"/>
      <c r="K97" s="65"/>
      <c r="L97" s="65"/>
      <c r="M97" s="65"/>
    </row>
    <row r="98" spans="1:13" x14ac:dyDescent="0.25">
      <c r="A98" s="50"/>
      <c r="B98" s="50"/>
      <c r="C98" s="50"/>
      <c r="D98" s="50"/>
      <c r="E98" s="50"/>
      <c r="F98" s="50"/>
    </row>
    <row r="99" spans="1:13" x14ac:dyDescent="0.25">
      <c r="A99" s="50"/>
      <c r="B99" s="50"/>
      <c r="C99" s="50"/>
      <c r="D99" s="50"/>
      <c r="E99" s="50"/>
      <c r="F99" s="50"/>
    </row>
  </sheetData>
  <hyperlinks>
    <hyperlink ref="I1" r:id="rId1" xr:uid="{6399EF1B-FB6A-4892-B0DA-4D9C4897322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C7DB7-724C-4441-B197-A35D8F464A1E}">
  <dimension ref="A1:V93"/>
  <sheetViews>
    <sheetView workbookViewId="0">
      <selection activeCell="U5" sqref="U5"/>
    </sheetView>
  </sheetViews>
  <sheetFormatPr defaultRowHeight="15" x14ac:dyDescent="0.25"/>
  <cols>
    <col min="3" max="3" width="29.5703125" bestFit="1" customWidth="1"/>
    <col min="21" max="21" width="18.5703125" bestFit="1" customWidth="1"/>
  </cols>
  <sheetData>
    <row r="1" spans="1:22" s="63" customFormat="1" x14ac:dyDescent="0.25">
      <c r="A1" s="26"/>
      <c r="B1" s="90"/>
      <c r="C1" s="26"/>
      <c r="D1" s="104" t="s">
        <v>128</v>
      </c>
      <c r="E1" s="105"/>
      <c r="F1" s="105"/>
      <c r="G1" s="105"/>
      <c r="H1" s="105"/>
      <c r="I1" s="105"/>
      <c r="J1" s="105"/>
      <c r="K1" s="105"/>
      <c r="L1" s="105"/>
      <c r="M1" s="105"/>
      <c r="N1" s="106"/>
      <c r="O1" s="106"/>
      <c r="P1" s="106"/>
      <c r="Q1" s="106"/>
      <c r="R1" s="106"/>
      <c r="S1" s="106"/>
    </row>
    <row r="2" spans="1:22" s="63" customFormat="1" x14ac:dyDescent="0.25">
      <c r="A2" s="25"/>
      <c r="B2" s="4"/>
      <c r="C2" s="25"/>
      <c r="D2" s="109" t="s">
        <v>1</v>
      </c>
      <c r="E2" s="109"/>
      <c r="F2" s="109" t="s">
        <v>2</v>
      </c>
      <c r="G2" s="109"/>
      <c r="H2" s="109" t="s">
        <v>3</v>
      </c>
      <c r="I2" s="109"/>
      <c r="J2" s="107" t="s">
        <v>113</v>
      </c>
      <c r="K2" s="108"/>
      <c r="L2" s="107" t="s">
        <v>114</v>
      </c>
      <c r="M2" s="108"/>
      <c r="N2" s="107" t="s">
        <v>115</v>
      </c>
      <c r="O2" s="108"/>
      <c r="P2" s="107" t="s">
        <v>116</v>
      </c>
      <c r="Q2" s="108"/>
      <c r="R2" s="107" t="s">
        <v>5</v>
      </c>
      <c r="S2" s="108"/>
    </row>
    <row r="3" spans="1:22" s="63" customFormat="1" x14ac:dyDescent="0.25">
      <c r="A3" s="23"/>
      <c r="B3" s="3"/>
      <c r="C3" s="23" t="s">
        <v>95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  <c r="R3" s="3" t="s">
        <v>6</v>
      </c>
      <c r="S3" s="3" t="s">
        <v>7</v>
      </c>
    </row>
    <row r="4" spans="1:22" s="63" customFormat="1" x14ac:dyDescent="0.25">
      <c r="A4" s="24"/>
      <c r="B4" s="88"/>
      <c r="C4" s="24" t="s">
        <v>94</v>
      </c>
      <c r="D4" s="88" t="s">
        <v>8</v>
      </c>
      <c r="E4" s="4"/>
      <c r="F4" s="88" t="s">
        <v>8</v>
      </c>
      <c r="G4" s="4"/>
      <c r="H4" s="88" t="s">
        <v>8</v>
      </c>
      <c r="I4" s="4"/>
      <c r="J4" s="88" t="s">
        <v>8</v>
      </c>
      <c r="K4" s="4"/>
      <c r="L4" s="88" t="s">
        <v>8</v>
      </c>
      <c r="M4" s="4"/>
      <c r="N4" s="88" t="s">
        <v>8</v>
      </c>
      <c r="O4" s="4"/>
      <c r="P4" s="88" t="s">
        <v>8</v>
      </c>
      <c r="Q4" s="4"/>
      <c r="R4" s="88" t="s">
        <v>8</v>
      </c>
      <c r="S4" s="4"/>
    </row>
    <row r="5" spans="1:22" x14ac:dyDescent="0.25">
      <c r="A5" s="63">
        <v>2018</v>
      </c>
      <c r="B5" s="63">
        <v>17</v>
      </c>
      <c r="C5" s="64" t="s">
        <v>9</v>
      </c>
      <c r="D5" s="63">
        <v>535501.91299999994</v>
      </c>
      <c r="E5" s="63">
        <v>12190</v>
      </c>
      <c r="F5" s="63">
        <v>314710.027</v>
      </c>
      <c r="G5" s="63">
        <v>7703</v>
      </c>
      <c r="H5" s="63">
        <v>165662.73199999999</v>
      </c>
      <c r="I5" s="63">
        <v>3271</v>
      </c>
      <c r="J5" s="63">
        <v>15358.483</v>
      </c>
      <c r="K5" s="63">
        <v>197</v>
      </c>
      <c r="L5" s="63">
        <v>18011.18</v>
      </c>
      <c r="M5" s="63">
        <v>297</v>
      </c>
      <c r="N5" s="63">
        <v>2849.9540000000002</v>
      </c>
      <c r="O5" s="63">
        <v>69</v>
      </c>
      <c r="P5" s="63">
        <v>5006.7070000000003</v>
      </c>
      <c r="Q5" s="63">
        <v>108</v>
      </c>
      <c r="R5" s="63">
        <v>12563.83</v>
      </c>
      <c r="S5" s="63">
        <v>520</v>
      </c>
      <c r="U5" s="75">
        <f>D5/E5*1000000</f>
        <v>43929607.301066443</v>
      </c>
      <c r="V5" s="76" t="s">
        <v>9</v>
      </c>
    </row>
    <row r="6" spans="1:22" s="63" customFormat="1" x14ac:dyDescent="0.25">
      <c r="U6" s="75">
        <f>D7/E7*1000000</f>
        <v>51337272.621359222</v>
      </c>
      <c r="V6" s="76" t="s">
        <v>10</v>
      </c>
    </row>
    <row r="7" spans="1:22" x14ac:dyDescent="0.25">
      <c r="A7" s="63">
        <v>2018</v>
      </c>
      <c r="B7" s="63">
        <v>9</v>
      </c>
      <c r="C7" s="2" t="s">
        <v>10</v>
      </c>
      <c r="D7" s="63">
        <v>396580.43099999998</v>
      </c>
      <c r="E7" s="63">
        <v>7725</v>
      </c>
      <c r="F7" s="63">
        <v>267064.25199999998</v>
      </c>
      <c r="G7" s="63">
        <v>5964</v>
      </c>
      <c r="H7" s="63">
        <v>97663.694000000003</v>
      </c>
      <c r="I7" s="63">
        <v>1320</v>
      </c>
      <c r="J7" s="63">
        <v>11845.742</v>
      </c>
      <c r="K7" s="63">
        <v>135</v>
      </c>
      <c r="L7" s="63">
        <v>13356.748</v>
      </c>
      <c r="M7" s="63">
        <v>149</v>
      </c>
      <c r="N7" s="63">
        <v>2236.3180000000002</v>
      </c>
      <c r="O7" s="63">
        <v>44</v>
      </c>
      <c r="P7" s="63">
        <v>3288.518</v>
      </c>
      <c r="Q7" s="63">
        <v>73</v>
      </c>
      <c r="R7" s="63">
        <v>1050.1590000000001</v>
      </c>
      <c r="S7" s="63">
        <v>39</v>
      </c>
      <c r="U7" s="75">
        <f>(D16+D22+D34+D45+D54+D69+D79)/(E16+E22+E34+E45+E54+E69+E79)*1000000</f>
        <v>31113433.818589032</v>
      </c>
      <c r="V7" s="76" t="s">
        <v>107</v>
      </c>
    </row>
    <row r="8" spans="1:22" x14ac:dyDescent="0.25">
      <c r="A8" s="63">
        <v>2018</v>
      </c>
      <c r="B8" s="63">
        <v>1</v>
      </c>
      <c r="C8" s="63" t="s">
        <v>11</v>
      </c>
      <c r="D8" s="63">
        <v>206726.951</v>
      </c>
      <c r="E8" s="63">
        <v>4176</v>
      </c>
      <c r="F8" s="63">
        <v>148788.16899999999</v>
      </c>
      <c r="G8" s="63">
        <v>3468</v>
      </c>
      <c r="H8" s="63">
        <v>38400.207000000002</v>
      </c>
      <c r="I8" s="63">
        <v>519</v>
      </c>
      <c r="J8" s="63">
        <v>7427.4719999999998</v>
      </c>
      <c r="K8" s="63">
        <v>96</v>
      </c>
      <c r="L8" s="63">
        <v>7540.0169999999998</v>
      </c>
      <c r="M8" s="63">
        <v>41</v>
      </c>
      <c r="N8" s="63">
        <v>1830.1679999999999</v>
      </c>
      <c r="O8" s="63">
        <v>15</v>
      </c>
      <c r="P8" s="63">
        <v>2520.4679999999998</v>
      </c>
      <c r="Q8" s="63">
        <v>30</v>
      </c>
      <c r="R8" s="63">
        <v>145.44999999999999</v>
      </c>
      <c r="S8" s="63">
        <v>6</v>
      </c>
      <c r="U8" s="75">
        <f>D69/E69*1000000</f>
        <v>24224257.372654155</v>
      </c>
      <c r="V8" s="76" t="s">
        <v>55</v>
      </c>
    </row>
    <row r="9" spans="1:22" x14ac:dyDescent="0.25">
      <c r="A9" s="63">
        <v>2018</v>
      </c>
      <c r="B9" s="63">
        <v>1</v>
      </c>
      <c r="C9" s="63" t="s">
        <v>12</v>
      </c>
      <c r="D9" s="63">
        <v>69013.701000000001</v>
      </c>
      <c r="E9" s="63">
        <v>1277</v>
      </c>
      <c r="F9" s="63">
        <v>49278.675999999999</v>
      </c>
      <c r="G9" s="63">
        <v>1011</v>
      </c>
      <c r="H9" s="63">
        <v>15533.981</v>
      </c>
      <c r="I9" s="63">
        <v>198</v>
      </c>
      <c r="J9" s="63">
        <v>2042.92</v>
      </c>
      <c r="K9" s="63">
        <v>20</v>
      </c>
      <c r="L9" s="63">
        <v>1763.374</v>
      </c>
      <c r="M9" s="63">
        <v>32</v>
      </c>
      <c r="N9" s="63">
        <v>77.75</v>
      </c>
      <c r="O9" s="63">
        <v>2</v>
      </c>
      <c r="P9" s="63">
        <v>292</v>
      </c>
      <c r="Q9" s="63">
        <v>13</v>
      </c>
      <c r="R9" s="63">
        <v>25</v>
      </c>
      <c r="S9" s="63">
        <v>1</v>
      </c>
      <c r="U9" s="63"/>
      <c r="V9" s="63"/>
    </row>
    <row r="10" spans="1:22" x14ac:dyDescent="0.25">
      <c r="A10" s="63">
        <v>2018</v>
      </c>
      <c r="B10" s="63">
        <v>1</v>
      </c>
      <c r="C10" s="63" t="s">
        <v>13</v>
      </c>
      <c r="D10" s="63">
        <v>9177.0750000000007</v>
      </c>
      <c r="E10" s="63">
        <v>136</v>
      </c>
      <c r="F10" s="63">
        <v>5174.125</v>
      </c>
      <c r="G10" s="63">
        <v>92</v>
      </c>
      <c r="H10" s="63">
        <v>3926.85</v>
      </c>
      <c r="I10" s="63">
        <v>41</v>
      </c>
      <c r="J10" s="63">
        <v>22.5</v>
      </c>
      <c r="K10" s="63">
        <v>1</v>
      </c>
      <c r="L10" s="63">
        <v>53.6</v>
      </c>
      <c r="M10" s="63">
        <v>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U10" s="63"/>
      <c r="V10" s="63"/>
    </row>
    <row r="11" spans="1:22" x14ac:dyDescent="0.25">
      <c r="A11" s="63">
        <v>2018</v>
      </c>
      <c r="B11" s="63">
        <v>1</v>
      </c>
      <c r="C11" s="63" t="s">
        <v>14</v>
      </c>
      <c r="D11" s="63">
        <v>37554.631999999998</v>
      </c>
      <c r="E11" s="63">
        <v>617</v>
      </c>
      <c r="F11" s="63">
        <v>20477.169000000002</v>
      </c>
      <c r="G11" s="63">
        <v>391</v>
      </c>
      <c r="H11" s="63">
        <v>15982.36</v>
      </c>
      <c r="I11" s="63">
        <v>205</v>
      </c>
      <c r="J11" s="63">
        <v>225.62</v>
      </c>
      <c r="K11" s="63">
        <v>2</v>
      </c>
      <c r="L11" s="63">
        <v>467.95</v>
      </c>
      <c r="M11" s="63">
        <v>11</v>
      </c>
      <c r="N11" s="63">
        <v>54.5</v>
      </c>
      <c r="O11" s="63">
        <v>2</v>
      </c>
      <c r="P11" s="63">
        <v>32.799999999999997</v>
      </c>
      <c r="Q11" s="63">
        <v>3</v>
      </c>
      <c r="R11" s="63">
        <v>314.233</v>
      </c>
      <c r="S11" s="63">
        <v>3</v>
      </c>
      <c r="U11" s="63"/>
      <c r="V11" s="63"/>
    </row>
    <row r="12" spans="1:22" x14ac:dyDescent="0.25">
      <c r="A12" s="63">
        <v>2018</v>
      </c>
      <c r="B12" s="63">
        <v>1</v>
      </c>
      <c r="C12" s="63" t="s">
        <v>15</v>
      </c>
      <c r="D12" s="63">
        <v>45612.565999999999</v>
      </c>
      <c r="E12" s="63">
        <v>955</v>
      </c>
      <c r="F12" s="63">
        <v>28020.149000000001</v>
      </c>
      <c r="G12" s="63">
        <v>679</v>
      </c>
      <c r="H12" s="63">
        <v>12350.626</v>
      </c>
      <c r="I12" s="63">
        <v>174</v>
      </c>
      <c r="J12" s="63">
        <v>1969.43</v>
      </c>
      <c r="K12" s="63">
        <v>12</v>
      </c>
      <c r="L12" s="63">
        <v>2770.6849999999999</v>
      </c>
      <c r="M12" s="63">
        <v>53</v>
      </c>
      <c r="N12" s="63">
        <v>84</v>
      </c>
      <c r="O12" s="63">
        <v>13</v>
      </c>
      <c r="P12" s="63">
        <v>234.75</v>
      </c>
      <c r="Q12" s="63">
        <v>22</v>
      </c>
      <c r="R12" s="63">
        <v>182.92599999999999</v>
      </c>
      <c r="S12" s="63">
        <v>2</v>
      </c>
      <c r="U12" s="63"/>
      <c r="V12" s="63"/>
    </row>
    <row r="13" spans="1:22" x14ac:dyDescent="0.25">
      <c r="A13" s="63">
        <v>2018</v>
      </c>
      <c r="B13" s="63">
        <v>1</v>
      </c>
      <c r="C13" s="63" t="s">
        <v>17</v>
      </c>
      <c r="D13" s="63">
        <v>28273.306</v>
      </c>
      <c r="E13" s="63">
        <v>544</v>
      </c>
      <c r="F13" s="63">
        <v>15325.964</v>
      </c>
      <c r="G13" s="63">
        <v>323</v>
      </c>
      <c r="H13" s="63">
        <v>11437.67</v>
      </c>
      <c r="I13" s="63">
        <v>182</v>
      </c>
      <c r="J13" s="63">
        <v>157.80000000000001</v>
      </c>
      <c r="K13" s="63">
        <v>4</v>
      </c>
      <c r="L13" s="63">
        <v>761.12199999999996</v>
      </c>
      <c r="M13" s="63">
        <v>10</v>
      </c>
      <c r="N13" s="63">
        <v>164.9</v>
      </c>
      <c r="O13" s="63">
        <v>11</v>
      </c>
      <c r="P13" s="63">
        <v>208.5</v>
      </c>
      <c r="Q13" s="63">
        <v>5</v>
      </c>
      <c r="R13" s="63">
        <v>217.35</v>
      </c>
      <c r="S13" s="63">
        <v>9</v>
      </c>
      <c r="U13" s="46">
        <f>+(F5+H5)/(G5+I5)*1000000</f>
        <v>43773715.965008199</v>
      </c>
      <c r="V13" s="46" t="str">
        <f t="shared" ref="V13:V16" si="0">V5</f>
        <v>Landið allt</v>
      </c>
    </row>
    <row r="14" spans="1:22" x14ac:dyDescent="0.25">
      <c r="A14" s="63">
        <v>2018</v>
      </c>
      <c r="B14" s="63">
        <v>1</v>
      </c>
      <c r="C14" s="63" t="s">
        <v>18</v>
      </c>
      <c r="D14" s="63">
        <v>222.2</v>
      </c>
      <c r="E14" s="63">
        <v>20</v>
      </c>
      <c r="F14" s="63">
        <v>0</v>
      </c>
      <c r="G14" s="63">
        <v>0</v>
      </c>
      <c r="H14" s="63">
        <v>32</v>
      </c>
      <c r="I14" s="63">
        <v>1</v>
      </c>
      <c r="J14" s="63">
        <v>0</v>
      </c>
      <c r="K14" s="63">
        <v>0</v>
      </c>
      <c r="L14" s="63">
        <v>0</v>
      </c>
      <c r="M14" s="63">
        <v>0</v>
      </c>
      <c r="N14" s="63">
        <v>25</v>
      </c>
      <c r="O14" s="63">
        <v>1</v>
      </c>
      <c r="P14" s="63">
        <v>0</v>
      </c>
      <c r="Q14" s="63">
        <v>0</v>
      </c>
      <c r="R14" s="63">
        <v>165.2</v>
      </c>
      <c r="S14" s="63">
        <v>18</v>
      </c>
      <c r="U14" s="46">
        <f>(F7+H7)/(G7+I7)*1000000</f>
        <v>50072480.230642505</v>
      </c>
      <c r="V14" s="46" t="str">
        <f t="shared" si="0"/>
        <v>Höfuðborgarsvæðið</v>
      </c>
    </row>
    <row r="15" spans="1:22" s="63" customFormat="1" x14ac:dyDescent="0.25">
      <c r="U15" s="46">
        <f>(F16+H16+F22+H22+F34+H34+F45+H45+F54+H54+F69+H69+F79+H79)/(G16+I16+G22+I22+G34+I34+G45+I45+G54+I54+G69+I69+G79+I79)*1000000</f>
        <v>31340057.723577239</v>
      </c>
      <c r="V15" s="46" t="str">
        <f t="shared" si="0"/>
        <v>Landsbyggðin</v>
      </c>
    </row>
    <row r="16" spans="1:22" x14ac:dyDescent="0.25">
      <c r="A16" s="63">
        <v>2018</v>
      </c>
      <c r="B16" s="63">
        <v>10</v>
      </c>
      <c r="C16" s="2" t="s">
        <v>19</v>
      </c>
      <c r="D16" s="63">
        <v>37386.373</v>
      </c>
      <c r="E16" s="63">
        <v>1022</v>
      </c>
      <c r="F16" s="63">
        <v>14169.627</v>
      </c>
      <c r="G16" s="63">
        <v>501</v>
      </c>
      <c r="H16" s="63">
        <v>17112.381000000001</v>
      </c>
      <c r="I16" s="63">
        <v>422</v>
      </c>
      <c r="J16" s="63">
        <v>1840.35</v>
      </c>
      <c r="K16" s="63">
        <v>17</v>
      </c>
      <c r="L16" s="63">
        <v>2577.9650000000001</v>
      </c>
      <c r="M16" s="63">
        <v>56</v>
      </c>
      <c r="N16" s="63">
        <v>457.95</v>
      </c>
      <c r="O16" s="63">
        <v>14</v>
      </c>
      <c r="P16" s="63">
        <v>983.9</v>
      </c>
      <c r="Q16" s="63">
        <v>6</v>
      </c>
      <c r="R16" s="63">
        <v>229.2</v>
      </c>
      <c r="S16" s="63">
        <v>5</v>
      </c>
      <c r="U16" s="46">
        <f>(F69+H69)/(G69+I69)*1000000</f>
        <v>24063800</v>
      </c>
      <c r="V16" s="46" t="str">
        <f t="shared" si="0"/>
        <v>Austurland</v>
      </c>
    </row>
    <row r="17" spans="1:22" x14ac:dyDescent="0.25">
      <c r="A17" s="63">
        <v>2018</v>
      </c>
      <c r="B17" s="63">
        <v>2</v>
      </c>
      <c r="C17" s="63" t="s">
        <v>20</v>
      </c>
      <c r="D17" s="63">
        <v>28360.350999999999</v>
      </c>
      <c r="E17" s="63">
        <v>765</v>
      </c>
      <c r="F17" s="63">
        <v>13024.217000000001</v>
      </c>
      <c r="G17" s="63">
        <v>456</v>
      </c>
      <c r="H17" s="63">
        <v>10782.32</v>
      </c>
      <c r="I17" s="63">
        <v>240</v>
      </c>
      <c r="J17" s="63">
        <v>1396.35</v>
      </c>
      <c r="K17" s="63">
        <v>12</v>
      </c>
      <c r="L17" s="63">
        <v>2165.3139999999999</v>
      </c>
      <c r="M17" s="63">
        <v>39</v>
      </c>
      <c r="N17" s="63">
        <v>364.95</v>
      </c>
      <c r="O17" s="63">
        <v>12</v>
      </c>
      <c r="P17" s="63">
        <v>467</v>
      </c>
      <c r="Q17" s="63">
        <v>3</v>
      </c>
      <c r="R17" s="63">
        <v>160.19999999999999</v>
      </c>
      <c r="S17" s="63">
        <v>3</v>
      </c>
      <c r="U17" s="63"/>
      <c r="V17" s="63"/>
    </row>
    <row r="18" spans="1:22" x14ac:dyDescent="0.25">
      <c r="A18" s="63">
        <v>2018</v>
      </c>
      <c r="B18" s="63">
        <v>2</v>
      </c>
      <c r="C18" s="63" t="s">
        <v>21</v>
      </c>
      <c r="D18" s="63">
        <v>4148.6719999999996</v>
      </c>
      <c r="E18" s="63">
        <v>119</v>
      </c>
      <c r="F18" s="63">
        <v>596.1</v>
      </c>
      <c r="G18" s="63">
        <v>21</v>
      </c>
      <c r="H18" s="63">
        <v>3090.7</v>
      </c>
      <c r="I18" s="63">
        <v>82</v>
      </c>
      <c r="J18" s="63">
        <v>100.5</v>
      </c>
      <c r="K18" s="63">
        <v>2</v>
      </c>
      <c r="L18" s="63">
        <v>268.37200000000001</v>
      </c>
      <c r="M18" s="63">
        <v>12</v>
      </c>
      <c r="N18" s="63">
        <v>93</v>
      </c>
      <c r="O18" s="63">
        <v>2</v>
      </c>
      <c r="P18" s="63">
        <v>0</v>
      </c>
      <c r="Q18" s="63">
        <v>0</v>
      </c>
      <c r="R18" s="63">
        <v>0</v>
      </c>
      <c r="S18" s="63">
        <v>0</v>
      </c>
      <c r="U18" s="63"/>
      <c r="V18" s="63"/>
    </row>
    <row r="19" spans="1:22" x14ac:dyDescent="0.25">
      <c r="A19" s="63">
        <v>2018</v>
      </c>
      <c r="B19" s="63">
        <v>2</v>
      </c>
      <c r="C19" s="63" t="s">
        <v>24</v>
      </c>
      <c r="D19" s="63">
        <v>1315.2</v>
      </c>
      <c r="E19" s="63">
        <v>40</v>
      </c>
      <c r="F19" s="63">
        <v>280.55</v>
      </c>
      <c r="G19" s="63">
        <v>12</v>
      </c>
      <c r="H19" s="63">
        <v>970.15</v>
      </c>
      <c r="I19" s="63">
        <v>25</v>
      </c>
      <c r="J19" s="63">
        <v>11.5</v>
      </c>
      <c r="K19" s="63">
        <v>1</v>
      </c>
      <c r="L19" s="63">
        <v>0</v>
      </c>
      <c r="M19" s="63">
        <v>0</v>
      </c>
      <c r="N19" s="63">
        <v>0</v>
      </c>
      <c r="O19" s="63">
        <v>0</v>
      </c>
      <c r="P19" s="63">
        <v>10</v>
      </c>
      <c r="Q19" s="63">
        <v>1</v>
      </c>
      <c r="R19" s="63">
        <v>43</v>
      </c>
      <c r="S19" s="63">
        <v>1</v>
      </c>
      <c r="U19" s="63" t="s">
        <v>126</v>
      </c>
      <c r="V19" s="63"/>
    </row>
    <row r="20" spans="1:22" x14ac:dyDescent="0.25">
      <c r="A20" s="63">
        <v>2018</v>
      </c>
      <c r="B20" s="63">
        <v>2</v>
      </c>
      <c r="C20" s="63" t="s">
        <v>127</v>
      </c>
      <c r="D20" s="63">
        <v>3562.15</v>
      </c>
      <c r="E20" s="63">
        <v>98</v>
      </c>
      <c r="F20" s="63">
        <v>268.76</v>
      </c>
      <c r="G20" s="63">
        <v>12</v>
      </c>
      <c r="H20" s="63">
        <v>2269.2109999999998</v>
      </c>
      <c r="I20" s="63">
        <v>75</v>
      </c>
      <c r="J20" s="63">
        <v>332</v>
      </c>
      <c r="K20" s="63">
        <v>2</v>
      </c>
      <c r="L20" s="63">
        <v>144.279</v>
      </c>
      <c r="M20" s="63">
        <v>5</v>
      </c>
      <c r="N20" s="63">
        <v>0</v>
      </c>
      <c r="O20" s="63">
        <v>0</v>
      </c>
      <c r="P20" s="63">
        <v>506.9</v>
      </c>
      <c r="Q20" s="63">
        <v>2</v>
      </c>
      <c r="R20" s="63">
        <v>26</v>
      </c>
      <c r="S20" s="63">
        <v>1</v>
      </c>
      <c r="U20" s="46">
        <f>E5</f>
        <v>12190</v>
      </c>
      <c r="V20" s="76" t="s">
        <v>9</v>
      </c>
    </row>
    <row r="21" spans="1:22" s="63" customFormat="1" x14ac:dyDescent="0.25">
      <c r="U21" s="46">
        <f>E7</f>
        <v>7725</v>
      </c>
      <c r="V21" s="76" t="s">
        <v>10</v>
      </c>
    </row>
    <row r="22" spans="1:22" x14ac:dyDescent="0.25">
      <c r="A22" s="63">
        <v>2018</v>
      </c>
      <c r="B22" s="63">
        <v>11</v>
      </c>
      <c r="C22" s="2" t="s">
        <v>25</v>
      </c>
      <c r="D22" s="63">
        <v>17563.637999999999</v>
      </c>
      <c r="E22" s="63">
        <v>576</v>
      </c>
      <c r="F22" s="63">
        <v>7026.1750000000002</v>
      </c>
      <c r="G22" s="63">
        <v>236</v>
      </c>
      <c r="H22" s="63">
        <v>7743.63</v>
      </c>
      <c r="I22" s="63">
        <v>217</v>
      </c>
      <c r="J22" s="63">
        <v>123.241</v>
      </c>
      <c r="K22" s="63">
        <v>6</v>
      </c>
      <c r="L22" s="63">
        <v>148.78399999999999</v>
      </c>
      <c r="M22" s="63">
        <v>8</v>
      </c>
      <c r="N22" s="63">
        <v>28.5</v>
      </c>
      <c r="O22" s="63">
        <v>2</v>
      </c>
      <c r="P22" s="63">
        <v>397.8</v>
      </c>
      <c r="Q22" s="63">
        <v>9</v>
      </c>
      <c r="R22" s="63">
        <v>2017.508</v>
      </c>
      <c r="S22" s="63">
        <v>96</v>
      </c>
      <c r="U22" s="46">
        <f>(E16+E22+E34+E45+E54+E69+E79)</f>
        <v>4465</v>
      </c>
      <c r="V22" s="76" t="s">
        <v>107</v>
      </c>
    </row>
    <row r="23" spans="1:22" x14ac:dyDescent="0.25">
      <c r="A23" s="63">
        <v>2018</v>
      </c>
      <c r="B23" s="63">
        <v>3</v>
      </c>
      <c r="C23" s="63" t="s">
        <v>26</v>
      </c>
      <c r="D23" s="63">
        <v>9563.9599999999991</v>
      </c>
      <c r="E23" s="63">
        <v>271</v>
      </c>
      <c r="F23" s="63">
        <v>5462.5649999999996</v>
      </c>
      <c r="G23" s="63">
        <v>176</v>
      </c>
      <c r="H23" s="63">
        <v>3751.8609999999999</v>
      </c>
      <c r="I23" s="63">
        <v>81</v>
      </c>
      <c r="J23" s="63">
        <v>91.5</v>
      </c>
      <c r="K23" s="63">
        <v>3</v>
      </c>
      <c r="L23" s="63">
        <v>127.334</v>
      </c>
      <c r="M23" s="63">
        <v>5</v>
      </c>
      <c r="N23" s="63">
        <v>0</v>
      </c>
      <c r="O23" s="63">
        <v>0</v>
      </c>
      <c r="P23" s="63">
        <v>70</v>
      </c>
      <c r="Q23" s="63">
        <v>3</v>
      </c>
      <c r="R23" s="63">
        <v>60.7</v>
      </c>
      <c r="S23" s="63">
        <v>3</v>
      </c>
      <c r="U23" s="46">
        <f>E69</f>
        <v>373</v>
      </c>
      <c r="V23" s="76" t="s">
        <v>55</v>
      </c>
    </row>
    <row r="24" spans="1:22" x14ac:dyDescent="0.25">
      <c r="A24" s="63">
        <v>2018</v>
      </c>
      <c r="B24" s="63">
        <v>3</v>
      </c>
      <c r="C24" s="63" t="s">
        <v>27</v>
      </c>
      <c r="D24" s="63">
        <v>487.2</v>
      </c>
      <c r="E24" s="63">
        <v>22</v>
      </c>
      <c r="F24" s="63">
        <v>0</v>
      </c>
      <c r="G24" s="63">
        <v>0</v>
      </c>
      <c r="H24" s="63">
        <v>19</v>
      </c>
      <c r="I24" s="63">
        <v>1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468.2</v>
      </c>
      <c r="S24" s="63">
        <v>21</v>
      </c>
    </row>
    <row r="25" spans="1:22" x14ac:dyDescent="0.25">
      <c r="A25" s="63">
        <v>2018</v>
      </c>
      <c r="B25" s="63">
        <v>3</v>
      </c>
      <c r="C25" s="63" t="s">
        <v>28</v>
      </c>
      <c r="D25" s="63">
        <v>670.23900000000003</v>
      </c>
      <c r="E25" s="63">
        <v>27</v>
      </c>
      <c r="F25" s="63">
        <v>5</v>
      </c>
      <c r="G25" s="63">
        <v>1</v>
      </c>
      <c r="H25" s="63">
        <v>360.23899999999998</v>
      </c>
      <c r="I25" s="63">
        <v>10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305</v>
      </c>
      <c r="S25" s="63">
        <v>16</v>
      </c>
    </row>
    <row r="26" spans="1:22" x14ac:dyDescent="0.25">
      <c r="A26" s="63">
        <v>2018</v>
      </c>
      <c r="B26" s="63">
        <v>3</v>
      </c>
      <c r="C26" s="63" t="s">
        <v>29</v>
      </c>
      <c r="D26" s="63">
        <v>3854.357</v>
      </c>
      <c r="E26" s="63">
        <v>129</v>
      </c>
      <c r="F26" s="63">
        <v>1081.9100000000001</v>
      </c>
      <c r="G26" s="63">
        <v>34</v>
      </c>
      <c r="H26" s="63">
        <v>1477.33</v>
      </c>
      <c r="I26" s="63">
        <v>44</v>
      </c>
      <c r="J26" s="63">
        <v>22.241</v>
      </c>
      <c r="K26" s="63">
        <v>2</v>
      </c>
      <c r="L26" s="63">
        <v>13</v>
      </c>
      <c r="M26" s="63">
        <v>1</v>
      </c>
      <c r="N26" s="63">
        <v>0</v>
      </c>
      <c r="O26" s="63">
        <v>0</v>
      </c>
      <c r="P26" s="63">
        <v>231</v>
      </c>
      <c r="Q26" s="63">
        <v>2</v>
      </c>
      <c r="R26" s="63">
        <v>990.87599999999998</v>
      </c>
      <c r="S26" s="63">
        <v>45</v>
      </c>
    </row>
    <row r="27" spans="1:22" x14ac:dyDescent="0.25">
      <c r="A27" s="63">
        <v>2018</v>
      </c>
      <c r="B27" s="63">
        <v>3</v>
      </c>
      <c r="C27" s="63" t="s">
        <v>30</v>
      </c>
      <c r="D27" s="63">
        <v>863.18200000000002</v>
      </c>
      <c r="E27" s="63">
        <v>37</v>
      </c>
      <c r="F27" s="63">
        <v>182</v>
      </c>
      <c r="G27" s="63">
        <v>10</v>
      </c>
      <c r="H27" s="63">
        <v>647.45000000000005</v>
      </c>
      <c r="I27" s="63">
        <v>24</v>
      </c>
      <c r="J27" s="63">
        <v>0</v>
      </c>
      <c r="K27" s="63">
        <v>0</v>
      </c>
      <c r="L27" s="63">
        <v>5.6</v>
      </c>
      <c r="M27" s="63">
        <v>1</v>
      </c>
      <c r="N27" s="63">
        <v>0</v>
      </c>
      <c r="O27" s="63">
        <v>0</v>
      </c>
      <c r="P27" s="63">
        <v>0</v>
      </c>
      <c r="Q27" s="63">
        <v>0</v>
      </c>
      <c r="R27" s="63">
        <v>28.132000000000001</v>
      </c>
      <c r="S27" s="63">
        <v>2</v>
      </c>
    </row>
    <row r="28" spans="1:22" x14ac:dyDescent="0.25">
      <c r="A28" s="63">
        <v>2018</v>
      </c>
      <c r="B28" s="63">
        <v>3</v>
      </c>
      <c r="C28" s="63" t="s">
        <v>31</v>
      </c>
      <c r="D28" s="63">
        <v>42</v>
      </c>
      <c r="E28" s="63">
        <v>1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42</v>
      </c>
      <c r="S28" s="63">
        <v>1</v>
      </c>
    </row>
    <row r="29" spans="1:22" x14ac:dyDescent="0.25">
      <c r="A29" s="63">
        <v>2018</v>
      </c>
      <c r="B29" s="63">
        <v>3</v>
      </c>
      <c r="C29" s="63" t="s">
        <v>32</v>
      </c>
      <c r="D29" s="63">
        <v>1169.5</v>
      </c>
      <c r="E29" s="63">
        <v>38</v>
      </c>
      <c r="F29" s="63">
        <v>222.4</v>
      </c>
      <c r="G29" s="63">
        <v>8</v>
      </c>
      <c r="H29" s="63">
        <v>876.3</v>
      </c>
      <c r="I29" s="63">
        <v>26</v>
      </c>
      <c r="J29" s="63">
        <v>0</v>
      </c>
      <c r="K29" s="63">
        <v>0</v>
      </c>
      <c r="L29" s="63">
        <v>0</v>
      </c>
      <c r="M29" s="63">
        <v>0</v>
      </c>
      <c r="N29" s="63">
        <v>28.5</v>
      </c>
      <c r="O29" s="63">
        <v>2</v>
      </c>
      <c r="P29" s="63">
        <v>2.2999999999999998</v>
      </c>
      <c r="Q29" s="63">
        <v>1</v>
      </c>
      <c r="R29" s="63">
        <v>0</v>
      </c>
      <c r="S29" s="63">
        <v>0</v>
      </c>
    </row>
    <row r="30" spans="1:22" x14ac:dyDescent="0.25">
      <c r="A30" s="63">
        <v>2018</v>
      </c>
      <c r="B30" s="63">
        <v>3</v>
      </c>
      <c r="C30" s="63" t="s">
        <v>92</v>
      </c>
      <c r="D30" s="63">
        <v>25.3</v>
      </c>
      <c r="E30" s="63">
        <v>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25.3</v>
      </c>
      <c r="S30" s="63">
        <v>2</v>
      </c>
    </row>
    <row r="31" spans="1:22" x14ac:dyDescent="0.25">
      <c r="A31" s="63">
        <v>2018</v>
      </c>
      <c r="B31" s="63">
        <v>3</v>
      </c>
      <c r="C31" s="63" t="s">
        <v>33</v>
      </c>
      <c r="D31" s="63">
        <v>713</v>
      </c>
      <c r="E31" s="63">
        <v>41</v>
      </c>
      <c r="F31" s="63">
        <v>72.3</v>
      </c>
      <c r="G31" s="63">
        <v>7</v>
      </c>
      <c r="H31" s="63">
        <v>526.25</v>
      </c>
      <c r="I31" s="63">
        <v>26</v>
      </c>
      <c r="J31" s="63">
        <v>9.5</v>
      </c>
      <c r="K31" s="63">
        <v>1</v>
      </c>
      <c r="L31" s="63">
        <v>2.85</v>
      </c>
      <c r="M31" s="63">
        <v>1</v>
      </c>
      <c r="N31" s="63">
        <v>0</v>
      </c>
      <c r="O31" s="63">
        <v>0</v>
      </c>
      <c r="P31" s="63">
        <v>10</v>
      </c>
      <c r="Q31" s="63">
        <v>1</v>
      </c>
      <c r="R31" s="63">
        <v>92.1</v>
      </c>
      <c r="S31" s="63">
        <v>5</v>
      </c>
    </row>
    <row r="32" spans="1:22" x14ac:dyDescent="0.25">
      <c r="A32" s="63">
        <v>2018</v>
      </c>
      <c r="B32" s="63">
        <v>3</v>
      </c>
      <c r="C32" s="63" t="s">
        <v>34</v>
      </c>
      <c r="D32" s="63">
        <v>174.9</v>
      </c>
      <c r="E32" s="63">
        <v>8</v>
      </c>
      <c r="F32" s="63">
        <v>0</v>
      </c>
      <c r="G32" s="63">
        <v>0</v>
      </c>
      <c r="H32" s="63">
        <v>85.2</v>
      </c>
      <c r="I32" s="63">
        <v>5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84.5</v>
      </c>
      <c r="Q32" s="63">
        <v>2</v>
      </c>
      <c r="R32" s="63">
        <v>5.2</v>
      </c>
      <c r="S32" s="63">
        <v>1</v>
      </c>
    </row>
    <row r="33" spans="1:19" s="63" customFormat="1" x14ac:dyDescent="0.25"/>
    <row r="34" spans="1:19" x14ac:dyDescent="0.25">
      <c r="A34" s="63">
        <v>2018</v>
      </c>
      <c r="B34" s="63">
        <v>12</v>
      </c>
      <c r="C34" s="2" t="s">
        <v>35</v>
      </c>
      <c r="D34" s="63">
        <v>2797.027</v>
      </c>
      <c r="E34" s="63">
        <v>165</v>
      </c>
      <c r="F34" s="63">
        <v>780.98299999999995</v>
      </c>
      <c r="G34" s="63">
        <v>55</v>
      </c>
      <c r="H34" s="63">
        <v>1654.0229999999999</v>
      </c>
      <c r="I34" s="63">
        <v>89</v>
      </c>
      <c r="J34" s="63">
        <v>88.4</v>
      </c>
      <c r="K34" s="63">
        <v>6</v>
      </c>
      <c r="L34" s="63">
        <v>18.25</v>
      </c>
      <c r="M34" s="63">
        <v>1</v>
      </c>
      <c r="N34" s="63">
        <v>49.3</v>
      </c>
      <c r="O34" s="63">
        <v>3</v>
      </c>
      <c r="P34" s="63">
        <v>43.85</v>
      </c>
      <c r="Q34" s="63">
        <v>3</v>
      </c>
      <c r="R34" s="63">
        <v>162.221</v>
      </c>
      <c r="S34" s="63">
        <v>8</v>
      </c>
    </row>
    <row r="35" spans="1:19" x14ac:dyDescent="0.25">
      <c r="A35" s="63">
        <v>2018</v>
      </c>
      <c r="B35" s="63">
        <v>4</v>
      </c>
      <c r="C35" s="63" t="s">
        <v>36</v>
      </c>
      <c r="D35" s="63">
        <v>320.45</v>
      </c>
      <c r="E35" s="63">
        <v>17</v>
      </c>
      <c r="F35" s="63">
        <v>18.8</v>
      </c>
      <c r="G35" s="63">
        <v>2</v>
      </c>
      <c r="H35" s="63">
        <v>267.05</v>
      </c>
      <c r="I35" s="63">
        <v>13</v>
      </c>
      <c r="J35" s="63">
        <v>34.6</v>
      </c>
      <c r="K35" s="63">
        <v>2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</row>
    <row r="36" spans="1:19" x14ac:dyDescent="0.25">
      <c r="A36" s="63">
        <v>2018</v>
      </c>
      <c r="B36" s="63">
        <v>4</v>
      </c>
      <c r="C36" s="63" t="s">
        <v>37</v>
      </c>
      <c r="D36" s="63">
        <v>1659.7629999999999</v>
      </c>
      <c r="E36" s="63">
        <v>92</v>
      </c>
      <c r="F36" s="63">
        <v>645.91300000000001</v>
      </c>
      <c r="G36" s="63">
        <v>42</v>
      </c>
      <c r="H36" s="63">
        <v>808.45</v>
      </c>
      <c r="I36" s="63">
        <v>39</v>
      </c>
      <c r="J36" s="63">
        <v>35.200000000000003</v>
      </c>
      <c r="K36" s="63">
        <v>2</v>
      </c>
      <c r="L36" s="63">
        <v>18.25</v>
      </c>
      <c r="M36" s="63">
        <v>1</v>
      </c>
      <c r="N36" s="63">
        <v>49.3</v>
      </c>
      <c r="O36" s="63">
        <v>3</v>
      </c>
      <c r="P36" s="63">
        <v>35.65</v>
      </c>
      <c r="Q36" s="63">
        <v>2</v>
      </c>
      <c r="R36" s="63">
        <v>67</v>
      </c>
      <c r="S36" s="63">
        <v>3</v>
      </c>
    </row>
    <row r="37" spans="1:19" x14ac:dyDescent="0.25">
      <c r="A37" s="63">
        <v>2018</v>
      </c>
      <c r="B37" s="63">
        <v>4</v>
      </c>
      <c r="C37" s="63" t="s">
        <v>38</v>
      </c>
      <c r="D37" s="63">
        <v>46</v>
      </c>
      <c r="E37" s="63">
        <v>3</v>
      </c>
      <c r="F37" s="63">
        <v>0</v>
      </c>
      <c r="G37" s="63">
        <v>0</v>
      </c>
      <c r="H37" s="63">
        <v>11.5</v>
      </c>
      <c r="I37" s="63">
        <v>1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34.5</v>
      </c>
      <c r="S37" s="63">
        <v>2</v>
      </c>
    </row>
    <row r="38" spans="1:19" x14ac:dyDescent="0.25">
      <c r="A38" s="63">
        <v>2018</v>
      </c>
      <c r="B38" s="63">
        <v>4</v>
      </c>
      <c r="C38" s="63" t="s">
        <v>39</v>
      </c>
      <c r="D38" s="63">
        <v>108.62</v>
      </c>
      <c r="E38" s="63">
        <v>8</v>
      </c>
      <c r="F38" s="63">
        <v>4.62</v>
      </c>
      <c r="G38" s="63">
        <v>1</v>
      </c>
      <c r="H38" s="63">
        <v>104</v>
      </c>
      <c r="I38" s="63">
        <v>7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</row>
    <row r="39" spans="1:19" x14ac:dyDescent="0.25">
      <c r="A39" s="63">
        <v>2018</v>
      </c>
      <c r="B39" s="63">
        <v>4</v>
      </c>
      <c r="C39" s="63" t="s">
        <v>40</v>
      </c>
      <c r="D39" s="63">
        <v>349.971</v>
      </c>
      <c r="E39" s="63">
        <v>24</v>
      </c>
      <c r="F39" s="63">
        <v>99.15</v>
      </c>
      <c r="G39" s="63">
        <v>9</v>
      </c>
      <c r="H39" s="63">
        <v>220.4</v>
      </c>
      <c r="I39" s="63">
        <v>12</v>
      </c>
      <c r="J39" s="63">
        <v>12</v>
      </c>
      <c r="K39" s="63">
        <v>1</v>
      </c>
      <c r="L39" s="63">
        <v>0</v>
      </c>
      <c r="M39" s="63">
        <v>0</v>
      </c>
      <c r="N39" s="63">
        <v>0</v>
      </c>
      <c r="O39" s="63">
        <v>0</v>
      </c>
      <c r="P39" s="63">
        <v>8.1999999999999993</v>
      </c>
      <c r="Q39" s="63">
        <v>1</v>
      </c>
      <c r="R39" s="63">
        <v>10.221</v>
      </c>
      <c r="S39" s="63">
        <v>1</v>
      </c>
    </row>
    <row r="40" spans="1:19" x14ac:dyDescent="0.25">
      <c r="A40" s="63">
        <v>2018</v>
      </c>
      <c r="B40" s="63">
        <v>4</v>
      </c>
      <c r="C40" s="63" t="s">
        <v>41</v>
      </c>
      <c r="D40" s="63">
        <v>109.023</v>
      </c>
      <c r="E40" s="63">
        <v>10</v>
      </c>
      <c r="F40" s="63">
        <v>0</v>
      </c>
      <c r="G40" s="63">
        <v>0</v>
      </c>
      <c r="H40" s="63">
        <v>102.423</v>
      </c>
      <c r="I40" s="63">
        <v>9</v>
      </c>
      <c r="J40" s="63">
        <v>6.6</v>
      </c>
      <c r="K40" s="63">
        <v>1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</row>
    <row r="41" spans="1:19" x14ac:dyDescent="0.25">
      <c r="A41" s="63">
        <v>2018</v>
      </c>
      <c r="B41" s="63">
        <v>4</v>
      </c>
      <c r="C41" s="63" t="s">
        <v>85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</row>
    <row r="42" spans="1:19" x14ac:dyDescent="0.25">
      <c r="A42" s="63">
        <v>2018</v>
      </c>
      <c r="B42" s="63">
        <v>4</v>
      </c>
      <c r="C42" s="63" t="s">
        <v>86</v>
      </c>
      <c r="D42" s="63">
        <v>72.5</v>
      </c>
      <c r="E42" s="63">
        <v>3</v>
      </c>
      <c r="F42" s="63">
        <v>0</v>
      </c>
      <c r="G42" s="63">
        <v>0</v>
      </c>
      <c r="H42" s="63">
        <v>30</v>
      </c>
      <c r="I42" s="63">
        <v>2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42.5</v>
      </c>
      <c r="S42" s="63">
        <v>1</v>
      </c>
    </row>
    <row r="43" spans="1:19" x14ac:dyDescent="0.25">
      <c r="A43" s="63">
        <v>2018</v>
      </c>
      <c r="B43" s="63">
        <v>4</v>
      </c>
      <c r="C43" s="63" t="s">
        <v>42</v>
      </c>
      <c r="D43" s="63">
        <v>130.69999999999999</v>
      </c>
      <c r="E43" s="63">
        <v>8</v>
      </c>
      <c r="F43" s="63">
        <v>12.5</v>
      </c>
      <c r="G43" s="63">
        <v>1</v>
      </c>
      <c r="H43" s="63">
        <v>110.2</v>
      </c>
      <c r="I43" s="63">
        <v>6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8</v>
      </c>
      <c r="S43" s="63">
        <v>1</v>
      </c>
    </row>
    <row r="44" spans="1:19" s="63" customFormat="1" x14ac:dyDescent="0.25"/>
    <row r="45" spans="1:19" x14ac:dyDescent="0.25">
      <c r="A45" s="63">
        <v>2018</v>
      </c>
      <c r="B45" s="63">
        <v>13</v>
      </c>
      <c r="C45" s="2" t="s">
        <v>43</v>
      </c>
      <c r="D45" s="63">
        <v>3818.51</v>
      </c>
      <c r="E45" s="63">
        <v>148</v>
      </c>
      <c r="F45" s="63">
        <v>451.5</v>
      </c>
      <c r="G45" s="63">
        <v>22</v>
      </c>
      <c r="H45" s="63">
        <v>1663.9369999999999</v>
      </c>
      <c r="I45" s="63">
        <v>74</v>
      </c>
      <c r="J45" s="63">
        <v>122.9</v>
      </c>
      <c r="K45" s="63">
        <v>3</v>
      </c>
      <c r="L45" s="63">
        <v>347.03300000000002</v>
      </c>
      <c r="M45" s="63">
        <v>15</v>
      </c>
      <c r="N45" s="63">
        <v>7</v>
      </c>
      <c r="O45" s="63">
        <v>1</v>
      </c>
      <c r="P45" s="63">
        <v>8.5</v>
      </c>
      <c r="Q45" s="63">
        <v>1</v>
      </c>
      <c r="R45" s="63">
        <v>750.64</v>
      </c>
      <c r="S45" s="63">
        <v>24</v>
      </c>
    </row>
    <row r="46" spans="1:19" x14ac:dyDescent="0.25">
      <c r="A46" s="63">
        <v>2018</v>
      </c>
      <c r="B46" s="63">
        <v>5</v>
      </c>
      <c r="C46" s="63" t="s">
        <v>44</v>
      </c>
      <c r="D46" s="63">
        <v>2456.4180000000001</v>
      </c>
      <c r="E46" s="63">
        <v>89</v>
      </c>
      <c r="F46" s="63">
        <v>436</v>
      </c>
      <c r="G46" s="63">
        <v>21</v>
      </c>
      <c r="H46" s="63">
        <v>771.18</v>
      </c>
      <c r="I46" s="63">
        <v>33</v>
      </c>
      <c r="J46" s="63">
        <v>103</v>
      </c>
      <c r="K46" s="63">
        <v>2</v>
      </c>
      <c r="L46" s="63">
        <v>234.53299999999999</v>
      </c>
      <c r="M46" s="63">
        <v>12</v>
      </c>
      <c r="N46" s="63">
        <v>7</v>
      </c>
      <c r="O46" s="63">
        <v>1</v>
      </c>
      <c r="P46" s="63">
        <v>0</v>
      </c>
      <c r="Q46" s="63">
        <v>0</v>
      </c>
      <c r="R46" s="63">
        <v>572.70500000000004</v>
      </c>
      <c r="S46" s="63">
        <v>15</v>
      </c>
    </row>
    <row r="47" spans="1:19" x14ac:dyDescent="0.25">
      <c r="A47" s="63">
        <v>2018</v>
      </c>
      <c r="B47" s="63">
        <v>5</v>
      </c>
      <c r="C47" s="63" t="s">
        <v>45</v>
      </c>
      <c r="D47" s="63">
        <v>551.86</v>
      </c>
      <c r="E47" s="63">
        <v>24</v>
      </c>
      <c r="F47" s="63">
        <v>0</v>
      </c>
      <c r="G47" s="63">
        <v>0</v>
      </c>
      <c r="H47" s="63">
        <v>374.63</v>
      </c>
      <c r="I47" s="63">
        <v>16</v>
      </c>
      <c r="J47" s="63">
        <v>19.899999999999999</v>
      </c>
      <c r="K47" s="63">
        <v>1</v>
      </c>
      <c r="L47" s="63">
        <v>8</v>
      </c>
      <c r="M47" s="63">
        <v>1</v>
      </c>
      <c r="N47" s="63">
        <v>0</v>
      </c>
      <c r="O47" s="63">
        <v>0</v>
      </c>
      <c r="P47" s="63">
        <v>8.5</v>
      </c>
      <c r="Q47" s="63">
        <v>1</v>
      </c>
      <c r="R47" s="63">
        <v>73.83</v>
      </c>
      <c r="S47" s="63">
        <v>4</v>
      </c>
    </row>
    <row r="48" spans="1:19" x14ac:dyDescent="0.25">
      <c r="A48" s="63">
        <v>2018</v>
      </c>
      <c r="B48" s="63">
        <v>5</v>
      </c>
      <c r="C48" s="63" t="s">
        <v>46</v>
      </c>
      <c r="D48" s="63">
        <v>546.6</v>
      </c>
      <c r="E48" s="63">
        <v>24</v>
      </c>
      <c r="F48" s="63">
        <v>15.5</v>
      </c>
      <c r="G48" s="63">
        <v>1</v>
      </c>
      <c r="H48" s="63">
        <v>419.7</v>
      </c>
      <c r="I48" s="63">
        <v>19</v>
      </c>
      <c r="J48" s="63">
        <v>0</v>
      </c>
      <c r="K48" s="63">
        <v>0</v>
      </c>
      <c r="L48" s="63">
        <v>104.5</v>
      </c>
      <c r="M48" s="63">
        <v>2</v>
      </c>
      <c r="N48" s="63">
        <v>0</v>
      </c>
      <c r="O48" s="63">
        <v>0</v>
      </c>
      <c r="P48" s="63">
        <v>0</v>
      </c>
      <c r="Q48" s="63">
        <v>0</v>
      </c>
      <c r="R48" s="63">
        <v>6.9</v>
      </c>
      <c r="S48" s="63">
        <v>2</v>
      </c>
    </row>
    <row r="49" spans="1:19" x14ac:dyDescent="0.25">
      <c r="A49" s="63">
        <v>2018</v>
      </c>
      <c r="B49" s="63">
        <v>5</v>
      </c>
      <c r="C49" s="63" t="s">
        <v>47</v>
      </c>
      <c r="D49" s="63">
        <v>69.959999999999994</v>
      </c>
      <c r="E49" s="63">
        <v>4</v>
      </c>
      <c r="F49" s="63">
        <v>0</v>
      </c>
      <c r="G49" s="63">
        <v>0</v>
      </c>
      <c r="H49" s="63">
        <v>69.959999999999994</v>
      </c>
      <c r="I49" s="63">
        <v>4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</row>
    <row r="50" spans="1:19" x14ac:dyDescent="0.25">
      <c r="A50" s="63">
        <v>2018</v>
      </c>
      <c r="B50" s="63">
        <v>5</v>
      </c>
      <c r="C50" s="63" t="s">
        <v>88</v>
      </c>
      <c r="D50" s="63">
        <v>96</v>
      </c>
      <c r="E50" s="63">
        <v>3</v>
      </c>
      <c r="F50" s="63">
        <v>0</v>
      </c>
      <c r="G50" s="63">
        <v>0</v>
      </c>
      <c r="H50" s="63">
        <v>28</v>
      </c>
      <c r="I50" s="63">
        <v>1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</row>
    <row r="51" spans="1:19" x14ac:dyDescent="0.25">
      <c r="A51" s="63">
        <v>2018</v>
      </c>
      <c r="B51" s="63">
        <v>5</v>
      </c>
      <c r="C51" s="63" t="s">
        <v>48</v>
      </c>
      <c r="D51" s="63">
        <v>47.204999999999998</v>
      </c>
      <c r="E51" s="63">
        <v>2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47.204999999999998</v>
      </c>
      <c r="S51" s="63">
        <v>2</v>
      </c>
    </row>
    <row r="52" spans="1:19" x14ac:dyDescent="0.25">
      <c r="A52" s="63">
        <v>2018</v>
      </c>
      <c r="B52" s="63">
        <v>5</v>
      </c>
      <c r="C52" s="63" t="s">
        <v>91</v>
      </c>
      <c r="D52" s="63">
        <v>50.466999999999999</v>
      </c>
      <c r="E52" s="63">
        <v>2</v>
      </c>
      <c r="F52" s="63">
        <v>0</v>
      </c>
      <c r="G52" s="63">
        <v>0</v>
      </c>
      <c r="H52" s="63">
        <v>0.46700000000000003</v>
      </c>
      <c r="I52" s="63">
        <v>1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50</v>
      </c>
      <c r="S52" s="63">
        <v>1</v>
      </c>
    </row>
    <row r="53" spans="1:19" s="63" customFormat="1" x14ac:dyDescent="0.25"/>
    <row r="54" spans="1:19" x14ac:dyDescent="0.25">
      <c r="A54" s="63">
        <v>2018</v>
      </c>
      <c r="B54" s="63">
        <v>14</v>
      </c>
      <c r="C54" s="64" t="s">
        <v>106</v>
      </c>
      <c r="D54" s="63">
        <v>33745.021000000001</v>
      </c>
      <c r="E54" s="63">
        <v>1039</v>
      </c>
      <c r="F54" s="63">
        <v>17090.097000000002</v>
      </c>
      <c r="G54" s="63">
        <v>597</v>
      </c>
      <c r="H54" s="63">
        <v>13852.277</v>
      </c>
      <c r="I54" s="63">
        <v>339</v>
      </c>
      <c r="J54" s="63">
        <v>354.2</v>
      </c>
      <c r="K54" s="63">
        <v>8</v>
      </c>
      <c r="L54" s="63">
        <v>854.63699999999994</v>
      </c>
      <c r="M54" s="63">
        <v>35</v>
      </c>
      <c r="N54" s="63">
        <v>32.4</v>
      </c>
      <c r="O54" s="63">
        <v>2</v>
      </c>
      <c r="P54" s="63">
        <v>98</v>
      </c>
      <c r="Q54" s="63">
        <v>5</v>
      </c>
      <c r="R54" s="63">
        <v>1195.9100000000001</v>
      </c>
      <c r="S54" s="63">
        <v>49</v>
      </c>
    </row>
    <row r="55" spans="1:19" x14ac:dyDescent="0.25">
      <c r="A55" s="63">
        <v>2018</v>
      </c>
      <c r="B55" s="63">
        <v>6</v>
      </c>
      <c r="C55" s="63" t="s">
        <v>49</v>
      </c>
      <c r="D55" s="63">
        <v>27635.526000000002</v>
      </c>
      <c r="E55" s="63">
        <v>783</v>
      </c>
      <c r="F55" s="63">
        <v>15753.552</v>
      </c>
      <c r="G55" s="63">
        <v>521</v>
      </c>
      <c r="H55" s="63">
        <v>10542.076999999999</v>
      </c>
      <c r="I55" s="63">
        <v>213</v>
      </c>
      <c r="J55" s="63">
        <v>230</v>
      </c>
      <c r="K55" s="63">
        <v>5</v>
      </c>
      <c r="L55" s="63">
        <v>724.59699999999998</v>
      </c>
      <c r="M55" s="63">
        <v>27</v>
      </c>
      <c r="N55" s="63">
        <v>32.4</v>
      </c>
      <c r="O55" s="63">
        <v>2</v>
      </c>
      <c r="P55" s="63">
        <v>89</v>
      </c>
      <c r="Q55" s="63">
        <v>4</v>
      </c>
      <c r="R55" s="63">
        <v>263.89999999999998</v>
      </c>
      <c r="S55" s="63">
        <v>11</v>
      </c>
    </row>
    <row r="56" spans="1:19" x14ac:dyDescent="0.25">
      <c r="A56" s="63">
        <v>2018</v>
      </c>
      <c r="B56" s="63">
        <v>6</v>
      </c>
      <c r="C56" s="63" t="s">
        <v>50</v>
      </c>
      <c r="D56" s="63">
        <v>1869.15</v>
      </c>
      <c r="E56" s="63">
        <v>69</v>
      </c>
      <c r="F56" s="63">
        <v>724.35</v>
      </c>
      <c r="G56" s="63">
        <v>31</v>
      </c>
      <c r="H56" s="63">
        <v>1015.9</v>
      </c>
      <c r="I56" s="63">
        <v>33</v>
      </c>
      <c r="J56" s="63">
        <v>0</v>
      </c>
      <c r="K56" s="63">
        <v>0</v>
      </c>
      <c r="L56" s="63">
        <v>8.5</v>
      </c>
      <c r="M56" s="63">
        <v>1</v>
      </c>
      <c r="N56" s="63">
        <v>0</v>
      </c>
      <c r="O56" s="63">
        <v>0</v>
      </c>
      <c r="P56" s="63">
        <v>0</v>
      </c>
      <c r="Q56" s="63">
        <v>0</v>
      </c>
      <c r="R56" s="63">
        <v>53.9</v>
      </c>
      <c r="S56" s="63">
        <v>3</v>
      </c>
    </row>
    <row r="57" spans="1:19" x14ac:dyDescent="0.25">
      <c r="A57" s="63">
        <v>2018</v>
      </c>
      <c r="B57" s="63">
        <v>6</v>
      </c>
      <c r="C57" s="63" t="s">
        <v>51</v>
      </c>
      <c r="D57" s="63">
        <v>848.04499999999996</v>
      </c>
      <c r="E57" s="63">
        <v>56</v>
      </c>
      <c r="F57" s="63">
        <v>318.84500000000003</v>
      </c>
      <c r="G57" s="63">
        <v>29</v>
      </c>
      <c r="H57" s="63">
        <v>486.5</v>
      </c>
      <c r="I57" s="63">
        <v>23</v>
      </c>
      <c r="J57" s="63">
        <v>24.2</v>
      </c>
      <c r="K57" s="63">
        <v>2</v>
      </c>
      <c r="L57" s="63">
        <v>6.5</v>
      </c>
      <c r="M57" s="63">
        <v>1</v>
      </c>
      <c r="N57" s="63">
        <v>0</v>
      </c>
      <c r="O57" s="63">
        <v>0</v>
      </c>
      <c r="P57" s="63">
        <v>0</v>
      </c>
      <c r="Q57" s="63">
        <v>0</v>
      </c>
      <c r="R57" s="63">
        <v>12</v>
      </c>
      <c r="S57" s="63">
        <v>1</v>
      </c>
    </row>
    <row r="58" spans="1:19" x14ac:dyDescent="0.25">
      <c r="A58" s="63">
        <v>2018</v>
      </c>
      <c r="B58" s="63">
        <v>6</v>
      </c>
      <c r="C58" s="63" t="s">
        <v>52</v>
      </c>
      <c r="D58" s="63">
        <v>935.85</v>
      </c>
      <c r="E58" s="63">
        <v>44</v>
      </c>
      <c r="F58" s="63">
        <v>157.55000000000001</v>
      </c>
      <c r="G58" s="63">
        <v>11</v>
      </c>
      <c r="H58" s="63">
        <v>697.4</v>
      </c>
      <c r="I58" s="63">
        <v>27</v>
      </c>
      <c r="J58" s="63">
        <v>0</v>
      </c>
      <c r="K58" s="63">
        <v>0</v>
      </c>
      <c r="L58" s="63">
        <v>5</v>
      </c>
      <c r="M58" s="63">
        <v>1</v>
      </c>
      <c r="N58" s="63">
        <v>0</v>
      </c>
      <c r="O58" s="63">
        <v>0</v>
      </c>
      <c r="P58" s="63">
        <v>0</v>
      </c>
      <c r="Q58" s="63">
        <v>0</v>
      </c>
      <c r="R58" s="63">
        <v>46.9</v>
      </c>
      <c r="S58" s="63">
        <v>4</v>
      </c>
    </row>
    <row r="59" spans="1:19" x14ac:dyDescent="0.25">
      <c r="A59" s="63">
        <v>2018</v>
      </c>
      <c r="B59" s="63">
        <v>6</v>
      </c>
      <c r="C59" s="63" t="s">
        <v>53</v>
      </c>
      <c r="D59" s="63">
        <v>1041.6500000000001</v>
      </c>
      <c r="E59" s="63">
        <v>25</v>
      </c>
      <c r="F59" s="63">
        <v>0</v>
      </c>
      <c r="G59" s="63">
        <v>0</v>
      </c>
      <c r="H59" s="63">
        <v>504.65</v>
      </c>
      <c r="I59" s="63">
        <v>13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407</v>
      </c>
      <c r="S59" s="63">
        <v>11</v>
      </c>
    </row>
    <row r="60" spans="1:19" x14ac:dyDescent="0.25">
      <c r="A60" s="63">
        <v>2018</v>
      </c>
      <c r="B60" s="63">
        <v>6</v>
      </c>
      <c r="C60" s="63" t="s">
        <v>93</v>
      </c>
      <c r="D60" s="63">
        <v>449.2</v>
      </c>
      <c r="E60" s="63">
        <v>14</v>
      </c>
      <c r="F60" s="63">
        <v>118.3</v>
      </c>
      <c r="G60" s="63">
        <v>4</v>
      </c>
      <c r="H60" s="63">
        <v>181.7</v>
      </c>
      <c r="I60" s="63">
        <v>5</v>
      </c>
      <c r="J60" s="63">
        <v>0</v>
      </c>
      <c r="K60" s="63">
        <v>0</v>
      </c>
      <c r="L60" s="63">
        <v>13.7</v>
      </c>
      <c r="M60" s="63">
        <v>1</v>
      </c>
      <c r="N60" s="63">
        <v>0</v>
      </c>
      <c r="O60" s="63">
        <v>0</v>
      </c>
      <c r="P60" s="63">
        <v>0</v>
      </c>
      <c r="Q60" s="63">
        <v>0</v>
      </c>
      <c r="R60" s="63">
        <v>135.5</v>
      </c>
      <c r="S60" s="63">
        <v>4</v>
      </c>
    </row>
    <row r="61" spans="1:19" x14ac:dyDescent="0.25">
      <c r="A61" s="63">
        <v>2018</v>
      </c>
      <c r="B61" s="63">
        <v>6</v>
      </c>
      <c r="C61" s="63" t="s">
        <v>54</v>
      </c>
      <c r="D61" s="63">
        <v>336.6</v>
      </c>
      <c r="E61" s="63">
        <v>14</v>
      </c>
      <c r="F61" s="63">
        <v>0</v>
      </c>
      <c r="G61" s="63">
        <v>0</v>
      </c>
      <c r="H61" s="63">
        <v>168.6</v>
      </c>
      <c r="I61" s="63">
        <v>9</v>
      </c>
      <c r="J61" s="63">
        <v>100</v>
      </c>
      <c r="K61" s="63">
        <v>1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68</v>
      </c>
      <c r="S61" s="63">
        <v>4</v>
      </c>
    </row>
    <row r="62" spans="1:19" x14ac:dyDescent="0.25">
      <c r="A62" s="63">
        <v>2018</v>
      </c>
      <c r="B62" s="63">
        <v>6</v>
      </c>
      <c r="C62" s="63" t="s">
        <v>56</v>
      </c>
      <c r="D62" s="63">
        <v>181.1</v>
      </c>
      <c r="E62" s="63">
        <v>7</v>
      </c>
      <c r="F62" s="63">
        <v>0</v>
      </c>
      <c r="G62" s="63">
        <v>0</v>
      </c>
      <c r="H62" s="63">
        <v>134.1</v>
      </c>
      <c r="I62" s="63">
        <v>5</v>
      </c>
      <c r="J62" s="63">
        <v>0</v>
      </c>
      <c r="K62" s="63">
        <v>0</v>
      </c>
      <c r="L62" s="63">
        <v>5</v>
      </c>
      <c r="M62" s="63">
        <v>1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</row>
    <row r="63" spans="1:19" x14ac:dyDescent="0.25">
      <c r="A63" s="63">
        <v>2018</v>
      </c>
      <c r="B63" s="63">
        <v>6</v>
      </c>
      <c r="C63" s="63" t="s">
        <v>57</v>
      </c>
      <c r="D63" s="63">
        <v>127.84</v>
      </c>
      <c r="E63" s="63">
        <v>6</v>
      </c>
      <c r="F63" s="63">
        <v>0</v>
      </c>
      <c r="G63" s="63">
        <v>0</v>
      </c>
      <c r="H63" s="63">
        <v>43.3</v>
      </c>
      <c r="I63" s="63">
        <v>3</v>
      </c>
      <c r="J63" s="63">
        <v>0</v>
      </c>
      <c r="K63" s="63">
        <v>0</v>
      </c>
      <c r="L63" s="63">
        <v>67.540000000000006</v>
      </c>
      <c r="M63" s="63">
        <v>2</v>
      </c>
      <c r="N63" s="63">
        <v>0</v>
      </c>
      <c r="O63" s="63">
        <v>0</v>
      </c>
      <c r="P63" s="63">
        <v>0</v>
      </c>
      <c r="Q63" s="63">
        <v>0</v>
      </c>
      <c r="R63" s="63">
        <v>17</v>
      </c>
      <c r="S63" s="63">
        <v>1</v>
      </c>
    </row>
    <row r="64" spans="1:19" x14ac:dyDescent="0.25">
      <c r="A64" s="63">
        <v>2018</v>
      </c>
      <c r="B64" s="63">
        <v>6</v>
      </c>
      <c r="C64" s="63" t="s">
        <v>58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</row>
    <row r="65" spans="1:22" x14ac:dyDescent="0.25">
      <c r="A65" s="63">
        <v>2018</v>
      </c>
      <c r="B65" s="63">
        <v>6</v>
      </c>
      <c r="C65" s="63" t="s">
        <v>59</v>
      </c>
      <c r="D65" s="63">
        <v>224.01</v>
      </c>
      <c r="E65" s="63">
        <v>13</v>
      </c>
      <c r="F65" s="63">
        <v>17.5</v>
      </c>
      <c r="G65" s="63">
        <v>1</v>
      </c>
      <c r="H65" s="63">
        <v>5.8</v>
      </c>
      <c r="I65" s="63">
        <v>1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9</v>
      </c>
      <c r="Q65" s="63">
        <v>1</v>
      </c>
      <c r="R65" s="63">
        <v>191.71</v>
      </c>
      <c r="S65" s="63">
        <v>10</v>
      </c>
    </row>
    <row r="66" spans="1:22" x14ac:dyDescent="0.25">
      <c r="A66" s="63">
        <v>2018</v>
      </c>
      <c r="B66" s="63">
        <v>6</v>
      </c>
      <c r="C66" s="63" t="s">
        <v>90</v>
      </c>
      <c r="D66" s="63">
        <v>6.5</v>
      </c>
      <c r="E66" s="63">
        <v>1</v>
      </c>
      <c r="F66" s="63">
        <v>0</v>
      </c>
      <c r="G66" s="63">
        <v>0</v>
      </c>
      <c r="H66" s="63">
        <v>6.5</v>
      </c>
      <c r="I66" s="63">
        <v>1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</row>
    <row r="67" spans="1:22" x14ac:dyDescent="0.25">
      <c r="A67" s="63">
        <v>2018</v>
      </c>
      <c r="B67" s="63">
        <v>6</v>
      </c>
      <c r="C67" s="63" t="s">
        <v>60</v>
      </c>
      <c r="D67" s="63">
        <v>89.55</v>
      </c>
      <c r="E67" s="63">
        <v>7</v>
      </c>
      <c r="F67" s="63">
        <v>0</v>
      </c>
      <c r="G67" s="63">
        <v>0</v>
      </c>
      <c r="H67" s="63">
        <v>65.75</v>
      </c>
      <c r="I67" s="63">
        <v>6</v>
      </c>
      <c r="J67" s="63">
        <v>0</v>
      </c>
      <c r="K67" s="63">
        <v>0</v>
      </c>
      <c r="L67" s="63">
        <v>23.8</v>
      </c>
      <c r="M67" s="63">
        <v>1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</row>
    <row r="68" spans="1:22" s="63" customFormat="1" x14ac:dyDescent="0.25"/>
    <row r="69" spans="1:22" x14ac:dyDescent="0.25">
      <c r="A69" s="63">
        <v>2018</v>
      </c>
      <c r="B69" s="63">
        <v>15</v>
      </c>
      <c r="C69" s="64" t="s">
        <v>55</v>
      </c>
      <c r="D69" s="63">
        <v>9035.6479999999992</v>
      </c>
      <c r="E69" s="63">
        <v>373</v>
      </c>
      <c r="F69" s="63">
        <v>2327.6790000000001</v>
      </c>
      <c r="G69" s="63">
        <v>113</v>
      </c>
      <c r="H69" s="63">
        <v>5372.7370000000001</v>
      </c>
      <c r="I69" s="63">
        <v>207</v>
      </c>
      <c r="J69" s="63">
        <v>380.7</v>
      </c>
      <c r="K69" s="63">
        <v>10</v>
      </c>
      <c r="L69" s="63">
        <v>154.40100000000001</v>
      </c>
      <c r="M69" s="63">
        <v>9</v>
      </c>
      <c r="N69" s="63">
        <v>1.8</v>
      </c>
      <c r="O69" s="63">
        <v>1</v>
      </c>
      <c r="P69" s="63">
        <v>0.3</v>
      </c>
      <c r="Q69" s="63">
        <v>1</v>
      </c>
      <c r="R69" s="63">
        <v>579.53099999999995</v>
      </c>
      <c r="S69" s="63">
        <v>27</v>
      </c>
    </row>
    <row r="70" spans="1:22" x14ac:dyDescent="0.25">
      <c r="A70" s="63">
        <v>2018</v>
      </c>
      <c r="B70" s="63">
        <v>7</v>
      </c>
      <c r="C70" s="63" t="s">
        <v>61</v>
      </c>
      <c r="D70" s="63">
        <v>381.79</v>
      </c>
      <c r="E70" s="63">
        <v>23</v>
      </c>
      <c r="F70" s="63">
        <v>46</v>
      </c>
      <c r="G70" s="63">
        <v>4</v>
      </c>
      <c r="H70" s="63">
        <v>288.94</v>
      </c>
      <c r="I70" s="63">
        <v>16</v>
      </c>
      <c r="J70" s="63">
        <v>37</v>
      </c>
      <c r="K70" s="63">
        <v>1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9.85</v>
      </c>
      <c r="S70" s="63">
        <v>2</v>
      </c>
    </row>
    <row r="71" spans="1:22" x14ac:dyDescent="0.25">
      <c r="A71" s="63">
        <v>2018</v>
      </c>
      <c r="B71" s="63">
        <v>7</v>
      </c>
      <c r="C71" s="63" t="s">
        <v>62</v>
      </c>
      <c r="D71" s="63">
        <v>2851.1790000000001</v>
      </c>
      <c r="E71" s="63">
        <v>147</v>
      </c>
      <c r="F71" s="63">
        <v>706.00099999999998</v>
      </c>
      <c r="G71" s="63">
        <v>48</v>
      </c>
      <c r="H71" s="63">
        <v>1880.954</v>
      </c>
      <c r="I71" s="63">
        <v>87</v>
      </c>
      <c r="J71" s="63">
        <v>0</v>
      </c>
      <c r="K71" s="63">
        <v>0</v>
      </c>
      <c r="L71" s="63">
        <v>82.001000000000005</v>
      </c>
      <c r="M71" s="63">
        <v>5</v>
      </c>
      <c r="N71" s="63">
        <v>1.8</v>
      </c>
      <c r="O71" s="63">
        <v>1</v>
      </c>
      <c r="P71" s="63">
        <v>0</v>
      </c>
      <c r="Q71" s="63">
        <v>0</v>
      </c>
      <c r="R71" s="63">
        <v>85.923000000000002</v>
      </c>
      <c r="S71" s="63">
        <v>3</v>
      </c>
    </row>
    <row r="72" spans="1:22" x14ac:dyDescent="0.25">
      <c r="A72" s="63">
        <v>2018</v>
      </c>
      <c r="B72" s="63">
        <v>7</v>
      </c>
      <c r="C72" s="63" t="s">
        <v>63</v>
      </c>
      <c r="D72" s="63">
        <v>170.49</v>
      </c>
      <c r="E72" s="63">
        <v>13</v>
      </c>
      <c r="F72" s="63">
        <v>20.5</v>
      </c>
      <c r="G72" s="63">
        <v>1</v>
      </c>
      <c r="H72" s="63">
        <v>116.4</v>
      </c>
      <c r="I72" s="63">
        <v>7</v>
      </c>
      <c r="J72" s="63">
        <v>0</v>
      </c>
      <c r="K72" s="63">
        <v>0</v>
      </c>
      <c r="L72" s="63">
        <v>7</v>
      </c>
      <c r="M72" s="63">
        <v>1</v>
      </c>
      <c r="N72" s="63">
        <v>0</v>
      </c>
      <c r="O72" s="63">
        <v>0</v>
      </c>
      <c r="P72" s="63">
        <v>0.3</v>
      </c>
      <c r="Q72" s="63">
        <v>1</v>
      </c>
      <c r="R72" s="63">
        <v>26.29</v>
      </c>
      <c r="S72" s="63">
        <v>3</v>
      </c>
    </row>
    <row r="73" spans="1:22" x14ac:dyDescent="0.25">
      <c r="A73" s="63">
        <v>2018</v>
      </c>
      <c r="B73" s="63">
        <v>7</v>
      </c>
      <c r="C73" s="63" t="s">
        <v>64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</row>
    <row r="74" spans="1:22" x14ac:dyDescent="0.25">
      <c r="A74" s="63">
        <v>2018</v>
      </c>
      <c r="B74" s="63">
        <v>7</v>
      </c>
      <c r="C74" s="63" t="s">
        <v>65</v>
      </c>
      <c r="D74" s="63">
        <v>19.399999999999999</v>
      </c>
      <c r="E74" s="63">
        <v>2</v>
      </c>
      <c r="F74" s="63">
        <v>0</v>
      </c>
      <c r="G74" s="63">
        <v>0</v>
      </c>
      <c r="H74" s="63">
        <v>13.2</v>
      </c>
      <c r="I74" s="63">
        <v>1</v>
      </c>
      <c r="J74" s="63">
        <v>6.2</v>
      </c>
      <c r="K74" s="63">
        <v>1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</row>
    <row r="75" spans="1:22" x14ac:dyDescent="0.25">
      <c r="A75" s="63">
        <v>2018</v>
      </c>
      <c r="B75" s="63">
        <v>7</v>
      </c>
      <c r="C75" s="63" t="s">
        <v>67</v>
      </c>
      <c r="D75" s="63">
        <v>193.6</v>
      </c>
      <c r="E75" s="63">
        <v>8</v>
      </c>
      <c r="F75" s="63">
        <v>40</v>
      </c>
      <c r="G75" s="63">
        <v>1</v>
      </c>
      <c r="H75" s="63">
        <v>77.599999999999994</v>
      </c>
      <c r="I75" s="63">
        <v>5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76</v>
      </c>
      <c r="S75" s="63">
        <v>2</v>
      </c>
      <c r="V75" s="63"/>
    </row>
    <row r="76" spans="1:22" x14ac:dyDescent="0.25">
      <c r="A76" s="63">
        <v>2018</v>
      </c>
      <c r="B76" s="63">
        <v>7</v>
      </c>
      <c r="C76" s="63" t="s">
        <v>68</v>
      </c>
      <c r="D76" s="63">
        <v>4023.6889999999999</v>
      </c>
      <c r="E76" s="63">
        <v>129</v>
      </c>
      <c r="F76" s="63">
        <v>1192.4780000000001</v>
      </c>
      <c r="G76" s="63">
        <v>44</v>
      </c>
      <c r="H76" s="63">
        <v>2210.1109999999999</v>
      </c>
      <c r="I76" s="63">
        <v>65</v>
      </c>
      <c r="J76" s="63">
        <v>203</v>
      </c>
      <c r="K76" s="63">
        <v>6</v>
      </c>
      <c r="L76" s="63">
        <v>65.400000000000006</v>
      </c>
      <c r="M76" s="63">
        <v>3</v>
      </c>
      <c r="N76" s="63">
        <v>0</v>
      </c>
      <c r="O76" s="63">
        <v>0</v>
      </c>
      <c r="P76" s="63">
        <v>0</v>
      </c>
      <c r="Q76" s="63">
        <v>0</v>
      </c>
      <c r="R76" s="63">
        <v>322.7</v>
      </c>
      <c r="S76" s="63">
        <v>10</v>
      </c>
    </row>
    <row r="77" spans="1:22" x14ac:dyDescent="0.25">
      <c r="A77" s="63">
        <v>2018</v>
      </c>
      <c r="B77" s="63">
        <v>7</v>
      </c>
      <c r="C77" s="63" t="s">
        <v>69</v>
      </c>
      <c r="D77" s="63">
        <v>1395.5</v>
      </c>
      <c r="E77" s="63">
        <v>51</v>
      </c>
      <c r="F77" s="63">
        <v>322.7</v>
      </c>
      <c r="G77" s="63">
        <v>15</v>
      </c>
      <c r="H77" s="63">
        <v>785.53200000000004</v>
      </c>
      <c r="I77" s="63">
        <v>26</v>
      </c>
      <c r="J77" s="63">
        <v>134.5</v>
      </c>
      <c r="K77" s="63">
        <v>2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58.768000000000001</v>
      </c>
      <c r="S77" s="63">
        <v>7</v>
      </c>
    </row>
    <row r="78" spans="1:22" s="63" customFormat="1" x14ac:dyDescent="0.25"/>
    <row r="79" spans="1:22" x14ac:dyDescent="0.25">
      <c r="A79" s="63">
        <v>2018</v>
      </c>
      <c r="B79" s="63">
        <v>16</v>
      </c>
      <c r="C79" s="64" t="s">
        <v>70</v>
      </c>
      <c r="D79" s="63">
        <v>34575.264999999999</v>
      </c>
      <c r="E79" s="63">
        <v>1142</v>
      </c>
      <c r="F79" s="63">
        <v>5799.7139999999999</v>
      </c>
      <c r="G79" s="63">
        <v>215</v>
      </c>
      <c r="H79" s="63">
        <v>20600.053</v>
      </c>
      <c r="I79" s="63">
        <v>603</v>
      </c>
      <c r="J79" s="63">
        <v>602.95000000000005</v>
      </c>
      <c r="K79" s="63">
        <v>12</v>
      </c>
      <c r="L79" s="63">
        <v>553.36199999999997</v>
      </c>
      <c r="M79" s="63">
        <v>24</v>
      </c>
      <c r="N79" s="63">
        <v>36.686</v>
      </c>
      <c r="O79" s="63">
        <v>2</v>
      </c>
      <c r="P79" s="63">
        <v>185.839</v>
      </c>
      <c r="Q79" s="63">
        <v>10</v>
      </c>
      <c r="R79" s="63">
        <v>6578.6610000000001</v>
      </c>
      <c r="S79" s="63">
        <v>272</v>
      </c>
    </row>
    <row r="80" spans="1:22" x14ac:dyDescent="0.25">
      <c r="A80" s="63">
        <v>2018</v>
      </c>
      <c r="B80" s="63">
        <v>8</v>
      </c>
      <c r="C80" s="63" t="s">
        <v>71</v>
      </c>
      <c r="D80" s="63">
        <v>3237.944</v>
      </c>
      <c r="E80" s="63">
        <v>126</v>
      </c>
      <c r="F80" s="63">
        <v>1195.269</v>
      </c>
      <c r="G80" s="63">
        <v>59</v>
      </c>
      <c r="H80" s="63">
        <v>1762.3009999999999</v>
      </c>
      <c r="I80" s="63">
        <v>54</v>
      </c>
      <c r="J80" s="63">
        <v>70.75</v>
      </c>
      <c r="K80" s="63">
        <v>4</v>
      </c>
      <c r="L80" s="63">
        <v>125.624</v>
      </c>
      <c r="M80" s="63">
        <v>6</v>
      </c>
      <c r="N80" s="63">
        <v>30</v>
      </c>
      <c r="O80" s="63">
        <v>1</v>
      </c>
      <c r="P80" s="63">
        <v>54</v>
      </c>
      <c r="Q80" s="63">
        <v>2</v>
      </c>
      <c r="R80" s="63">
        <v>0</v>
      </c>
      <c r="S80" s="63">
        <v>0</v>
      </c>
    </row>
    <row r="81" spans="1:19" x14ac:dyDescent="0.25">
      <c r="A81" s="63">
        <v>2018</v>
      </c>
      <c r="B81" s="63">
        <v>8</v>
      </c>
      <c r="C81" s="63" t="s">
        <v>72</v>
      </c>
      <c r="D81" s="63">
        <v>14750.74</v>
      </c>
      <c r="E81" s="63">
        <v>450</v>
      </c>
      <c r="F81" s="63">
        <v>3553.66</v>
      </c>
      <c r="G81" s="63">
        <v>122</v>
      </c>
      <c r="H81" s="63">
        <v>10569.549000000001</v>
      </c>
      <c r="I81" s="63">
        <v>302</v>
      </c>
      <c r="J81" s="63">
        <v>105</v>
      </c>
      <c r="K81" s="63">
        <v>2</v>
      </c>
      <c r="L81" s="63">
        <v>305.13799999999998</v>
      </c>
      <c r="M81" s="63">
        <v>10</v>
      </c>
      <c r="N81" s="63">
        <v>6.6859999999999999</v>
      </c>
      <c r="O81" s="63">
        <v>1</v>
      </c>
      <c r="P81" s="63">
        <v>0</v>
      </c>
      <c r="Q81" s="63">
        <v>0</v>
      </c>
      <c r="R81" s="63">
        <v>210.70699999999999</v>
      </c>
      <c r="S81" s="63">
        <v>13</v>
      </c>
    </row>
    <row r="82" spans="1:19" x14ac:dyDescent="0.25">
      <c r="A82" s="63">
        <v>2018</v>
      </c>
      <c r="B82" s="63">
        <v>8</v>
      </c>
      <c r="C82" s="63" t="s">
        <v>73</v>
      </c>
      <c r="D82" s="63">
        <v>731.35</v>
      </c>
      <c r="E82" s="63">
        <v>22</v>
      </c>
      <c r="F82" s="63">
        <v>0</v>
      </c>
      <c r="G82" s="63">
        <v>0</v>
      </c>
      <c r="H82" s="63">
        <v>511.35</v>
      </c>
      <c r="I82" s="63">
        <v>16</v>
      </c>
      <c r="J82" s="63">
        <v>53.5</v>
      </c>
      <c r="K82" s="63">
        <v>1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146.5</v>
      </c>
      <c r="S82" s="63">
        <v>4</v>
      </c>
    </row>
    <row r="83" spans="1:19" x14ac:dyDescent="0.25">
      <c r="A83" s="63">
        <v>2018</v>
      </c>
      <c r="B83" s="63">
        <v>8</v>
      </c>
      <c r="C83" s="63" t="s">
        <v>74</v>
      </c>
      <c r="D83" s="63">
        <v>698.47500000000002</v>
      </c>
      <c r="E83" s="63">
        <v>16</v>
      </c>
      <c r="F83" s="63">
        <v>0</v>
      </c>
      <c r="G83" s="63">
        <v>0</v>
      </c>
      <c r="H83" s="63">
        <v>320.97500000000002</v>
      </c>
      <c r="I83" s="63">
        <v>10</v>
      </c>
      <c r="J83" s="63">
        <v>300</v>
      </c>
      <c r="K83" s="63">
        <v>1</v>
      </c>
      <c r="L83" s="63">
        <v>8</v>
      </c>
      <c r="M83" s="63">
        <v>1</v>
      </c>
      <c r="N83" s="63">
        <v>0</v>
      </c>
      <c r="O83" s="63">
        <v>0</v>
      </c>
      <c r="P83" s="63">
        <v>0</v>
      </c>
      <c r="Q83" s="63">
        <v>0</v>
      </c>
      <c r="R83" s="63">
        <v>33.5</v>
      </c>
      <c r="S83" s="63">
        <v>3</v>
      </c>
    </row>
    <row r="84" spans="1:19" x14ac:dyDescent="0.25">
      <c r="A84" s="63">
        <v>2018</v>
      </c>
      <c r="B84" s="63">
        <v>8</v>
      </c>
      <c r="C84" s="63" t="s">
        <v>75</v>
      </c>
      <c r="D84" s="63">
        <v>229.4</v>
      </c>
      <c r="E84" s="63">
        <v>7</v>
      </c>
      <c r="F84" s="63">
        <v>0</v>
      </c>
      <c r="G84" s="63">
        <v>0</v>
      </c>
      <c r="H84" s="63">
        <v>42.2</v>
      </c>
      <c r="I84" s="63">
        <v>3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187.2</v>
      </c>
      <c r="S84" s="63">
        <v>4</v>
      </c>
    </row>
    <row r="85" spans="1:19" x14ac:dyDescent="0.25">
      <c r="A85" s="63">
        <v>2018</v>
      </c>
      <c r="B85" s="63">
        <v>8</v>
      </c>
      <c r="C85" s="63" t="s">
        <v>76</v>
      </c>
      <c r="D85" s="63">
        <v>1619.3</v>
      </c>
      <c r="E85" s="63">
        <v>51</v>
      </c>
      <c r="F85" s="63">
        <v>27.5</v>
      </c>
      <c r="G85" s="63">
        <v>1</v>
      </c>
      <c r="H85" s="63">
        <v>679.8</v>
      </c>
      <c r="I85" s="63">
        <v>22</v>
      </c>
      <c r="J85" s="63">
        <v>0</v>
      </c>
      <c r="K85" s="63">
        <v>0</v>
      </c>
      <c r="L85" s="63">
        <v>14</v>
      </c>
      <c r="M85" s="63">
        <v>1</v>
      </c>
      <c r="N85" s="63">
        <v>0</v>
      </c>
      <c r="O85" s="63">
        <v>0</v>
      </c>
      <c r="P85" s="63">
        <v>12</v>
      </c>
      <c r="Q85" s="63">
        <v>2</v>
      </c>
      <c r="R85" s="63">
        <v>806</v>
      </c>
      <c r="S85" s="63">
        <v>24</v>
      </c>
    </row>
    <row r="86" spans="1:19" x14ac:dyDescent="0.25">
      <c r="A86" s="63">
        <v>2018</v>
      </c>
      <c r="B86" s="63">
        <v>8</v>
      </c>
      <c r="C86" s="63" t="s">
        <v>77</v>
      </c>
      <c r="D86" s="63">
        <v>2440.6970000000001</v>
      </c>
      <c r="E86" s="63">
        <v>84</v>
      </c>
      <c r="F86" s="63">
        <v>84</v>
      </c>
      <c r="G86" s="63">
        <v>4</v>
      </c>
      <c r="H86" s="63">
        <v>1140.146</v>
      </c>
      <c r="I86" s="63">
        <v>38</v>
      </c>
      <c r="J86" s="63">
        <v>33.200000000000003</v>
      </c>
      <c r="K86" s="63">
        <v>2</v>
      </c>
      <c r="L86" s="63">
        <v>16.5</v>
      </c>
      <c r="M86" s="63">
        <v>1</v>
      </c>
      <c r="N86" s="63">
        <v>0</v>
      </c>
      <c r="O86" s="63">
        <v>0</v>
      </c>
      <c r="P86" s="63">
        <v>0</v>
      </c>
      <c r="Q86" s="63">
        <v>0</v>
      </c>
      <c r="R86" s="63">
        <v>1166.8510000000001</v>
      </c>
      <c r="S86" s="63">
        <v>39</v>
      </c>
    </row>
    <row r="87" spans="1:19" x14ac:dyDescent="0.25">
      <c r="A87" s="63">
        <v>2018</v>
      </c>
      <c r="B87" s="63">
        <v>8</v>
      </c>
      <c r="C87" s="63" t="s">
        <v>78</v>
      </c>
      <c r="D87" s="63">
        <v>421.774</v>
      </c>
      <c r="E87" s="63">
        <v>19</v>
      </c>
      <c r="F87" s="63">
        <v>25</v>
      </c>
      <c r="G87" s="63">
        <v>1</v>
      </c>
      <c r="H87" s="63">
        <v>142</v>
      </c>
      <c r="I87" s="63">
        <v>7</v>
      </c>
      <c r="J87" s="63">
        <v>20</v>
      </c>
      <c r="K87" s="63">
        <v>1</v>
      </c>
      <c r="L87" s="63">
        <v>0</v>
      </c>
      <c r="M87" s="63">
        <v>0</v>
      </c>
      <c r="N87" s="63">
        <v>0</v>
      </c>
      <c r="O87" s="63">
        <v>0</v>
      </c>
      <c r="P87" s="63">
        <v>25.724</v>
      </c>
      <c r="Q87" s="63">
        <v>1</v>
      </c>
      <c r="R87" s="63">
        <v>209.05</v>
      </c>
      <c r="S87" s="63">
        <v>9</v>
      </c>
    </row>
    <row r="88" spans="1:19" x14ac:dyDescent="0.25">
      <c r="A88" s="63">
        <v>2018</v>
      </c>
      <c r="B88" s="63">
        <v>8</v>
      </c>
      <c r="C88" s="63" t="s">
        <v>79</v>
      </c>
      <c r="D88" s="63">
        <v>4265.1779999999999</v>
      </c>
      <c r="E88" s="63">
        <v>119</v>
      </c>
      <c r="F88" s="63">
        <v>428.38499999999999</v>
      </c>
      <c r="G88" s="63">
        <v>18</v>
      </c>
      <c r="H88" s="63">
        <v>3662.2280000000001</v>
      </c>
      <c r="I88" s="63">
        <v>93</v>
      </c>
      <c r="J88" s="63">
        <v>20.5</v>
      </c>
      <c r="K88" s="63">
        <v>1</v>
      </c>
      <c r="L88" s="63">
        <v>59.3</v>
      </c>
      <c r="M88" s="63">
        <v>3</v>
      </c>
      <c r="N88" s="63">
        <v>0</v>
      </c>
      <c r="O88" s="63">
        <v>0</v>
      </c>
      <c r="P88" s="63">
        <v>92.064999999999998</v>
      </c>
      <c r="Q88" s="63">
        <v>3</v>
      </c>
      <c r="R88" s="63">
        <v>2.7</v>
      </c>
      <c r="S88" s="63">
        <v>1</v>
      </c>
    </row>
    <row r="89" spans="1:19" x14ac:dyDescent="0.25">
      <c r="A89" s="63">
        <v>2018</v>
      </c>
      <c r="B89" s="63">
        <v>8</v>
      </c>
      <c r="C89" s="63" t="s">
        <v>80</v>
      </c>
      <c r="D89" s="63">
        <v>1241.82</v>
      </c>
      <c r="E89" s="63">
        <v>45</v>
      </c>
      <c r="F89" s="63">
        <v>118.9</v>
      </c>
      <c r="G89" s="63">
        <v>7</v>
      </c>
      <c r="H89" s="63">
        <v>1014.07</v>
      </c>
      <c r="I89" s="63">
        <v>30</v>
      </c>
      <c r="J89" s="63">
        <v>0</v>
      </c>
      <c r="K89" s="63">
        <v>0</v>
      </c>
      <c r="L89" s="63">
        <v>11.5</v>
      </c>
      <c r="M89" s="63">
        <v>1</v>
      </c>
      <c r="N89" s="63">
        <v>0</v>
      </c>
      <c r="O89" s="63">
        <v>0</v>
      </c>
      <c r="P89" s="63">
        <v>1.1499999999999999</v>
      </c>
      <c r="Q89" s="63">
        <v>1</v>
      </c>
      <c r="R89" s="63">
        <v>96.2</v>
      </c>
      <c r="S89" s="63">
        <v>6</v>
      </c>
    </row>
    <row r="90" spans="1:19" x14ac:dyDescent="0.25">
      <c r="A90" s="63">
        <v>2018</v>
      </c>
      <c r="B90" s="63">
        <v>8</v>
      </c>
      <c r="C90" s="63" t="s">
        <v>81</v>
      </c>
      <c r="D90" s="63">
        <v>1964.347</v>
      </c>
      <c r="E90" s="63">
        <v>105</v>
      </c>
      <c r="F90" s="63">
        <v>0</v>
      </c>
      <c r="G90" s="63">
        <v>0</v>
      </c>
      <c r="H90" s="63">
        <v>204.65</v>
      </c>
      <c r="I90" s="63">
        <v>9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1759.6969999999999</v>
      </c>
      <c r="S90" s="63">
        <v>96</v>
      </c>
    </row>
    <row r="91" spans="1:19" x14ac:dyDescent="0.25">
      <c r="A91" s="63">
        <v>2018</v>
      </c>
      <c r="B91" s="63">
        <v>8</v>
      </c>
      <c r="C91" s="63" t="s">
        <v>82</v>
      </c>
      <c r="D91" s="63">
        <v>636.43600000000004</v>
      </c>
      <c r="E91" s="63">
        <v>16</v>
      </c>
      <c r="F91" s="63">
        <v>0</v>
      </c>
      <c r="G91" s="63">
        <v>0</v>
      </c>
      <c r="H91" s="63">
        <v>191.2</v>
      </c>
      <c r="I91" s="63">
        <v>8</v>
      </c>
      <c r="J91" s="63">
        <v>0</v>
      </c>
      <c r="K91" s="63">
        <v>0</v>
      </c>
      <c r="L91" s="63">
        <v>13.3</v>
      </c>
      <c r="M91" s="63">
        <v>1</v>
      </c>
      <c r="N91" s="63">
        <v>0</v>
      </c>
      <c r="O91" s="63">
        <v>0</v>
      </c>
      <c r="P91" s="63">
        <v>0</v>
      </c>
      <c r="Q91" s="63">
        <v>0</v>
      </c>
      <c r="R91" s="63">
        <v>349.93599999999998</v>
      </c>
      <c r="S91" s="63">
        <v>6</v>
      </c>
    </row>
    <row r="92" spans="1:19" x14ac:dyDescent="0.25">
      <c r="A92" s="63">
        <v>2018</v>
      </c>
      <c r="B92" s="63">
        <v>8</v>
      </c>
      <c r="C92" s="63" t="s">
        <v>83</v>
      </c>
      <c r="D92" s="63">
        <v>1705.8040000000001</v>
      </c>
      <c r="E92" s="63">
        <v>68</v>
      </c>
      <c r="F92" s="63">
        <v>367</v>
      </c>
      <c r="G92" s="63">
        <v>3</v>
      </c>
      <c r="H92" s="63">
        <v>359.584</v>
      </c>
      <c r="I92" s="63">
        <v>11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0.9</v>
      </c>
      <c r="Q92" s="63">
        <v>1</v>
      </c>
      <c r="R92" s="63">
        <v>978.32</v>
      </c>
      <c r="S92" s="63">
        <v>53</v>
      </c>
    </row>
    <row r="93" spans="1:19" x14ac:dyDescent="0.25">
      <c r="A93" s="63">
        <v>2018</v>
      </c>
      <c r="B93" s="63">
        <v>8</v>
      </c>
      <c r="C93" s="63" t="s">
        <v>84</v>
      </c>
      <c r="D93" s="63">
        <v>632</v>
      </c>
      <c r="E93" s="63">
        <v>14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632</v>
      </c>
      <c r="S93" s="63">
        <v>14</v>
      </c>
    </row>
  </sheetData>
  <mergeCells count="9">
    <mergeCell ref="D1:S1"/>
    <mergeCell ref="R2:S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30A2-90F2-4297-828F-6AA3622249E5}">
  <dimension ref="A1:T96"/>
  <sheetViews>
    <sheetView workbookViewId="0"/>
  </sheetViews>
  <sheetFormatPr defaultColWidth="9.140625" defaultRowHeight="15" x14ac:dyDescent="0.25"/>
  <cols>
    <col min="1" max="1" width="28.5703125" style="17" bestFit="1" customWidth="1"/>
    <col min="2" max="2" width="15.5703125" style="17" bestFit="1" customWidth="1"/>
    <col min="3" max="3" width="11.7109375" style="17" customWidth="1"/>
    <col min="4" max="4" width="15.5703125" style="17" bestFit="1" customWidth="1"/>
    <col min="5" max="5" width="11.7109375" style="17" customWidth="1"/>
    <col min="6" max="6" width="15.42578125" style="17" bestFit="1" customWidth="1"/>
    <col min="7" max="7" width="11.7109375" style="17" customWidth="1"/>
    <col min="8" max="8" width="14.85546875" style="17" customWidth="1"/>
    <col min="9" max="9" width="14.42578125" style="17" customWidth="1"/>
    <col min="10" max="10" width="14.5703125" style="17" bestFit="1" customWidth="1"/>
    <col min="11" max="11" width="9.28515625" style="17" bestFit="1" customWidth="1"/>
    <col min="12" max="12" width="13.5703125" style="17" bestFit="1" customWidth="1"/>
    <col min="13" max="13" width="9.28515625" style="17" bestFit="1" customWidth="1"/>
    <col min="14" max="14" width="13.5703125" style="17" bestFit="1" customWidth="1"/>
    <col min="15" max="15" width="9.28515625" style="17" bestFit="1" customWidth="1"/>
    <col min="16" max="16" width="14.42578125" style="17" bestFit="1" customWidth="1"/>
    <col min="17" max="17" width="9.28515625" style="17" bestFit="1" customWidth="1"/>
    <col min="18" max="18" width="1.5703125" style="63" customWidth="1"/>
    <col min="19" max="19" width="14.85546875" style="63" bestFit="1" customWidth="1"/>
    <col min="20" max="20" width="18.85546875" style="63" bestFit="1" customWidth="1"/>
    <col min="21" max="33" width="2.140625" style="63" customWidth="1"/>
    <col min="34" max="34" width="6.85546875" style="63" customWidth="1"/>
    <col min="35" max="35" width="11" style="63" customWidth="1"/>
    <col min="36" max="16384" width="9.140625" style="63"/>
  </cols>
  <sheetData>
    <row r="1" spans="1:20" x14ac:dyDescent="0.25">
      <c r="A1" s="26" t="s">
        <v>0</v>
      </c>
      <c r="B1" s="104" t="s">
        <v>125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81" t="s">
        <v>8</v>
      </c>
      <c r="C4" s="4"/>
      <c r="D4" s="81" t="s">
        <v>8</v>
      </c>
      <c r="E4" s="4"/>
      <c r="F4" s="81" t="s">
        <v>8</v>
      </c>
      <c r="G4" s="4"/>
      <c r="H4" s="81" t="s">
        <v>8</v>
      </c>
      <c r="I4" s="4"/>
      <c r="J4" s="81" t="s">
        <v>8</v>
      </c>
      <c r="K4" s="4"/>
      <c r="L4" s="81" t="s">
        <v>8</v>
      </c>
      <c r="M4" s="4"/>
      <c r="N4" s="81" t="s">
        <v>8</v>
      </c>
      <c r="O4" s="4"/>
      <c r="P4" s="81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x14ac:dyDescent="0.25">
      <c r="A6" s="2" t="s">
        <v>9</v>
      </c>
      <c r="B6" s="82">
        <f>B8+B17+B24+B36+B47+B56+B71+B82</f>
        <v>507002648</v>
      </c>
      <c r="C6" s="82">
        <f t="shared" ref="C6:Q6" si="0">C8+C17+C24+C36+C47+C56+C71+C82</f>
        <v>12106</v>
      </c>
      <c r="D6" s="82">
        <f t="shared" si="0"/>
        <v>289404522</v>
      </c>
      <c r="E6" s="82">
        <f t="shared" si="0"/>
        <v>7220</v>
      </c>
      <c r="F6" s="82">
        <f t="shared" si="0"/>
        <v>160683695</v>
      </c>
      <c r="G6" s="82">
        <f t="shared" si="0"/>
        <v>3438</v>
      </c>
      <c r="H6" s="82">
        <f t="shared" si="0"/>
        <v>14888813</v>
      </c>
      <c r="I6" s="82">
        <f t="shared" si="0"/>
        <v>203</v>
      </c>
      <c r="J6" s="82">
        <f t="shared" si="0"/>
        <v>16525217</v>
      </c>
      <c r="K6" s="82">
        <f t="shared" si="0"/>
        <v>378</v>
      </c>
      <c r="L6" s="82">
        <f t="shared" si="0"/>
        <v>3484998</v>
      </c>
      <c r="M6" s="82">
        <f t="shared" si="0"/>
        <v>124</v>
      </c>
      <c r="N6" s="82">
        <f t="shared" si="0"/>
        <v>7877493</v>
      </c>
      <c r="O6" s="82">
        <f t="shared" si="0"/>
        <v>136</v>
      </c>
      <c r="P6" s="82">
        <f t="shared" si="0"/>
        <v>14025910</v>
      </c>
      <c r="Q6" s="82">
        <f t="shared" si="0"/>
        <v>606</v>
      </c>
      <c r="S6" s="75">
        <f>B6/C6*1000</f>
        <v>41880278.209152482</v>
      </c>
      <c r="T6" s="76" t="s">
        <v>9</v>
      </c>
    </row>
    <row r="7" spans="1:20" x14ac:dyDescent="0.25">
      <c r="A7" s="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S7" s="75">
        <f>B8/C8*1000</f>
        <v>50058196.531791911</v>
      </c>
      <c r="T7" s="76" t="s">
        <v>10</v>
      </c>
    </row>
    <row r="8" spans="1:20" x14ac:dyDescent="0.25">
      <c r="A8" s="2" t="s">
        <v>10</v>
      </c>
      <c r="B8" s="86">
        <f>SUM(B9:B15)</f>
        <v>372382924</v>
      </c>
      <c r="C8" s="86">
        <f t="shared" ref="C8:Q8" si="1">SUM(C9:C15)</f>
        <v>7439</v>
      </c>
      <c r="D8" s="86">
        <f t="shared" si="1"/>
        <v>243313068</v>
      </c>
      <c r="E8" s="86">
        <f t="shared" si="1"/>
        <v>5590</v>
      </c>
      <c r="F8" s="86">
        <f t="shared" si="1"/>
        <v>96049349</v>
      </c>
      <c r="G8" s="86">
        <f t="shared" si="1"/>
        <v>1331</v>
      </c>
      <c r="H8" s="86">
        <f t="shared" si="1"/>
        <v>11411167</v>
      </c>
      <c r="I8" s="86">
        <f t="shared" si="1"/>
        <v>105</v>
      </c>
      <c r="J8" s="86">
        <f t="shared" si="1"/>
        <v>11114253</v>
      </c>
      <c r="K8" s="86">
        <f t="shared" si="1"/>
        <v>198</v>
      </c>
      <c r="L8" s="86">
        <f t="shared" si="1"/>
        <v>2844920</v>
      </c>
      <c r="M8" s="86">
        <f t="shared" si="1"/>
        <v>85</v>
      </c>
      <c r="N8" s="86">
        <f t="shared" si="1"/>
        <v>5895575</v>
      </c>
      <c r="O8" s="86">
        <f t="shared" si="1"/>
        <v>87</v>
      </c>
      <c r="P8" s="86">
        <f t="shared" si="1"/>
        <v>1642592</v>
      </c>
      <c r="Q8" s="86">
        <f t="shared" si="1"/>
        <v>42</v>
      </c>
      <c r="S8" s="75">
        <f>(B17+B24+B36+B47+B56+B71+B82)/(C17+C24+C36+C47+C56+C71+C82)*1000</f>
        <v>28845023.35547461</v>
      </c>
      <c r="T8" s="76" t="s">
        <v>107</v>
      </c>
    </row>
    <row r="9" spans="1:20" x14ac:dyDescent="0.25">
      <c r="A9" s="63" t="s">
        <v>11</v>
      </c>
      <c r="B9" s="82">
        <v>194334039</v>
      </c>
      <c r="C9" s="82">
        <v>3993</v>
      </c>
      <c r="D9" s="82">
        <v>139919738</v>
      </c>
      <c r="E9" s="82">
        <v>3309</v>
      </c>
      <c r="F9" s="82">
        <v>35492118</v>
      </c>
      <c r="G9" s="82">
        <v>504</v>
      </c>
      <c r="H9" s="82">
        <v>8210317</v>
      </c>
      <c r="I9" s="82">
        <v>65</v>
      </c>
      <c r="J9" s="82">
        <v>3540750</v>
      </c>
      <c r="K9" s="82">
        <v>51</v>
      </c>
      <c r="L9" s="82">
        <v>1538550</v>
      </c>
      <c r="M9" s="82">
        <v>6</v>
      </c>
      <c r="N9" s="82">
        <v>4546249</v>
      </c>
      <c r="O9" s="82">
        <v>52</v>
      </c>
      <c r="P9" s="82">
        <v>1086317</v>
      </c>
      <c r="Q9" s="82">
        <v>6</v>
      </c>
      <c r="S9" s="75">
        <f>B71/C71*1000</f>
        <v>23735832.807570979</v>
      </c>
      <c r="T9" s="76" t="s">
        <v>55</v>
      </c>
    </row>
    <row r="10" spans="1:20" x14ac:dyDescent="0.25">
      <c r="A10" s="63" t="s">
        <v>12</v>
      </c>
      <c r="B10" s="82">
        <v>64203922</v>
      </c>
      <c r="C10" s="82">
        <v>1224</v>
      </c>
      <c r="D10" s="82">
        <v>44584919</v>
      </c>
      <c r="E10" s="82">
        <v>948</v>
      </c>
      <c r="F10" s="82">
        <v>16023153</v>
      </c>
      <c r="G10" s="82">
        <v>219</v>
      </c>
      <c r="H10" s="82">
        <v>921300</v>
      </c>
      <c r="I10" s="82">
        <v>15</v>
      </c>
      <c r="J10" s="82">
        <v>1860850</v>
      </c>
      <c r="K10" s="82">
        <v>25</v>
      </c>
      <c r="L10" s="82">
        <v>108500</v>
      </c>
      <c r="M10" s="82">
        <v>4</v>
      </c>
      <c r="N10" s="82">
        <v>633200</v>
      </c>
      <c r="O10" s="82">
        <v>10</v>
      </c>
      <c r="P10" s="82">
        <v>72000</v>
      </c>
      <c r="Q10" s="82">
        <v>3</v>
      </c>
    </row>
    <row r="11" spans="1:20" x14ac:dyDescent="0.25">
      <c r="A11" s="63" t="s">
        <v>13</v>
      </c>
      <c r="B11" s="82">
        <v>8178581</v>
      </c>
      <c r="C11" s="82">
        <v>121</v>
      </c>
      <c r="D11" s="82">
        <v>3337681</v>
      </c>
      <c r="E11" s="82">
        <v>67</v>
      </c>
      <c r="F11" s="82">
        <v>4736700</v>
      </c>
      <c r="G11" s="82">
        <v>51</v>
      </c>
      <c r="H11" s="82">
        <v>28000</v>
      </c>
      <c r="I11" s="82">
        <v>1</v>
      </c>
      <c r="J11" s="82">
        <v>76200</v>
      </c>
      <c r="K11" s="82">
        <v>2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</row>
    <row r="12" spans="1:20" x14ac:dyDescent="0.25">
      <c r="A12" s="63" t="s">
        <v>14</v>
      </c>
      <c r="B12" s="82">
        <v>37140215</v>
      </c>
      <c r="C12" s="82">
        <v>558</v>
      </c>
      <c r="D12" s="82">
        <v>18224195</v>
      </c>
      <c r="E12" s="82">
        <v>347</v>
      </c>
      <c r="F12" s="82">
        <v>16612490</v>
      </c>
      <c r="G12" s="82">
        <v>178</v>
      </c>
      <c r="H12" s="82">
        <v>855600</v>
      </c>
      <c r="I12" s="82">
        <v>5</v>
      </c>
      <c r="J12" s="82">
        <v>1076330</v>
      </c>
      <c r="K12" s="82">
        <v>23</v>
      </c>
      <c r="L12" s="82">
        <v>286000</v>
      </c>
      <c r="M12" s="82">
        <v>1</v>
      </c>
      <c r="N12" s="82">
        <v>85600</v>
      </c>
      <c r="O12" s="82">
        <v>4</v>
      </c>
      <c r="P12" s="82">
        <v>0</v>
      </c>
      <c r="Q12" s="82">
        <v>0</v>
      </c>
    </row>
    <row r="13" spans="1:20" x14ac:dyDescent="0.25">
      <c r="A13" s="63" t="s">
        <v>15</v>
      </c>
      <c r="B13" s="82">
        <v>47600429</v>
      </c>
      <c r="C13" s="82">
        <v>1035</v>
      </c>
      <c r="D13" s="82">
        <v>28979670</v>
      </c>
      <c r="E13" s="82">
        <v>716</v>
      </c>
      <c r="F13" s="82">
        <v>13288025</v>
      </c>
      <c r="G13" s="82">
        <v>199</v>
      </c>
      <c r="H13" s="82">
        <v>1205950</v>
      </c>
      <c r="I13" s="82">
        <v>17</v>
      </c>
      <c r="J13" s="82">
        <v>3480138</v>
      </c>
      <c r="K13" s="82">
        <v>75</v>
      </c>
      <c r="L13" s="82">
        <v>163820</v>
      </c>
      <c r="M13" s="82">
        <v>14</v>
      </c>
      <c r="N13" s="82">
        <v>478326</v>
      </c>
      <c r="O13" s="82">
        <v>13</v>
      </c>
      <c r="P13" s="82">
        <v>4500</v>
      </c>
      <c r="Q13" s="82">
        <v>1</v>
      </c>
    </row>
    <row r="14" spans="1:20" x14ac:dyDescent="0.25">
      <c r="A14" s="63" t="s">
        <v>17</v>
      </c>
      <c r="B14" s="82">
        <v>20454438</v>
      </c>
      <c r="C14" s="82">
        <v>487</v>
      </c>
      <c r="D14" s="82">
        <v>8266865</v>
      </c>
      <c r="E14" s="82">
        <v>203</v>
      </c>
      <c r="F14" s="82">
        <v>9863863</v>
      </c>
      <c r="G14" s="82">
        <v>179</v>
      </c>
      <c r="H14" s="82">
        <v>190000</v>
      </c>
      <c r="I14" s="82">
        <v>2</v>
      </c>
      <c r="J14" s="82">
        <v>1079985</v>
      </c>
      <c r="K14" s="82">
        <v>22</v>
      </c>
      <c r="L14" s="82">
        <v>748050</v>
      </c>
      <c r="M14" s="82">
        <v>60</v>
      </c>
      <c r="N14" s="82">
        <v>152200</v>
      </c>
      <c r="O14" s="82">
        <v>8</v>
      </c>
      <c r="P14" s="82">
        <v>153475</v>
      </c>
      <c r="Q14" s="82">
        <v>13</v>
      </c>
      <c r="S14" s="46">
        <f>+(D6+F6)/(E6+G6)*1000</f>
        <v>42230082.285607062</v>
      </c>
      <c r="T14" s="46" t="str">
        <f t="shared" ref="T14:T17" si="2">T6</f>
        <v>Landið allt</v>
      </c>
    </row>
    <row r="15" spans="1:20" x14ac:dyDescent="0.25">
      <c r="A15" s="63" t="s">
        <v>18</v>
      </c>
      <c r="B15" s="82">
        <v>471300</v>
      </c>
      <c r="C15" s="82">
        <v>21</v>
      </c>
      <c r="D15" s="82">
        <v>0</v>
      </c>
      <c r="E15" s="82">
        <v>0</v>
      </c>
      <c r="F15" s="82">
        <v>33000</v>
      </c>
      <c r="G15" s="82">
        <v>1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326300</v>
      </c>
      <c r="Q15" s="82">
        <v>19</v>
      </c>
      <c r="S15" s="46">
        <f>(D8+F8)/(E8+G8)*1000</f>
        <v>49033725.906660892</v>
      </c>
      <c r="T15" s="46" t="str">
        <f t="shared" si="2"/>
        <v>Höfuðborgarsvæðið</v>
      </c>
    </row>
    <row r="16" spans="1:20" x14ac:dyDescent="0.25">
      <c r="A16" s="2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S16" s="46">
        <f>(D17+F17+D24+F24+D36+F36+D47+F47+D56+F56+D71+F71+D82+F82)/(E17+G17+E24+G24+E36+G36+E47+G47+E56+G56+E71+G71+E82+G82)*1000</f>
        <v>29629595.932566229</v>
      </c>
      <c r="T16" s="46" t="str">
        <f t="shared" si="2"/>
        <v>Landsbyggðin</v>
      </c>
    </row>
    <row r="17" spans="1:20" x14ac:dyDescent="0.25">
      <c r="A17" s="2" t="s">
        <v>19</v>
      </c>
      <c r="B17" s="86">
        <f>SUM(B18:B22)</f>
        <v>34796588</v>
      </c>
      <c r="C17" s="86">
        <f t="shared" ref="C17:Q17" si="3">SUM(C18:C22)</f>
        <v>939</v>
      </c>
      <c r="D17" s="86">
        <f t="shared" si="3"/>
        <v>17539367</v>
      </c>
      <c r="E17" s="86">
        <f t="shared" si="3"/>
        <v>446</v>
      </c>
      <c r="F17" s="86">
        <f t="shared" si="3"/>
        <v>13729486</v>
      </c>
      <c r="G17" s="86">
        <f t="shared" si="3"/>
        <v>378</v>
      </c>
      <c r="H17" s="86">
        <f t="shared" si="3"/>
        <v>425900</v>
      </c>
      <c r="I17" s="86">
        <f t="shared" si="3"/>
        <v>14</v>
      </c>
      <c r="J17" s="86">
        <f t="shared" si="3"/>
        <v>1669578</v>
      </c>
      <c r="K17" s="86">
        <f t="shared" si="3"/>
        <v>52</v>
      </c>
      <c r="L17" s="86">
        <f t="shared" si="3"/>
        <v>356839</v>
      </c>
      <c r="M17" s="86">
        <f t="shared" si="3"/>
        <v>18</v>
      </c>
      <c r="N17" s="86">
        <f t="shared" si="3"/>
        <v>842468</v>
      </c>
      <c r="O17" s="86">
        <f t="shared" si="3"/>
        <v>18</v>
      </c>
      <c r="P17" s="86">
        <f t="shared" si="3"/>
        <v>232950</v>
      </c>
      <c r="Q17" s="86">
        <f t="shared" si="3"/>
        <v>13</v>
      </c>
      <c r="S17" s="46">
        <f>(D71+F71)/(E71+G71)*1000</f>
        <v>23471815.217391305</v>
      </c>
      <c r="T17" s="46" t="str">
        <f t="shared" si="2"/>
        <v>Austurland</v>
      </c>
    </row>
    <row r="18" spans="1:20" x14ac:dyDescent="0.25">
      <c r="A18" s="63" t="s">
        <v>20</v>
      </c>
      <c r="B18" s="82">
        <v>26861811</v>
      </c>
      <c r="C18" s="82">
        <v>673</v>
      </c>
      <c r="D18" s="82">
        <v>16489003</v>
      </c>
      <c r="E18" s="82">
        <v>399</v>
      </c>
      <c r="F18" s="82">
        <v>7632735</v>
      </c>
      <c r="G18" s="82">
        <v>192</v>
      </c>
      <c r="H18" s="82">
        <v>390900</v>
      </c>
      <c r="I18" s="82">
        <v>12</v>
      </c>
      <c r="J18" s="82">
        <v>1424616</v>
      </c>
      <c r="K18" s="82">
        <v>34</v>
      </c>
      <c r="L18" s="82">
        <v>325039</v>
      </c>
      <c r="M18" s="82">
        <v>15</v>
      </c>
      <c r="N18" s="82">
        <v>557468</v>
      </c>
      <c r="O18" s="82">
        <v>15</v>
      </c>
      <c r="P18" s="82">
        <v>42050</v>
      </c>
      <c r="Q18" s="82">
        <v>6</v>
      </c>
    </row>
    <row r="19" spans="1:20" x14ac:dyDescent="0.25">
      <c r="A19" s="63" t="s">
        <v>21</v>
      </c>
      <c r="B19" s="82">
        <v>2863060</v>
      </c>
      <c r="C19" s="82">
        <v>94</v>
      </c>
      <c r="D19" s="82">
        <v>431900</v>
      </c>
      <c r="E19" s="82">
        <v>17</v>
      </c>
      <c r="F19" s="82">
        <v>2196198</v>
      </c>
      <c r="G19" s="82">
        <v>58</v>
      </c>
      <c r="H19" s="82">
        <v>7000</v>
      </c>
      <c r="I19" s="82">
        <v>1</v>
      </c>
      <c r="J19" s="82">
        <v>146162</v>
      </c>
      <c r="K19" s="82">
        <v>13</v>
      </c>
      <c r="L19" s="82">
        <v>31800</v>
      </c>
      <c r="M19" s="82">
        <v>3</v>
      </c>
      <c r="N19" s="82">
        <v>50000</v>
      </c>
      <c r="O19" s="82">
        <v>2</v>
      </c>
      <c r="P19" s="82">
        <v>0</v>
      </c>
      <c r="Q19" s="82">
        <v>0</v>
      </c>
    </row>
    <row r="20" spans="1:20" x14ac:dyDescent="0.25">
      <c r="A20" s="63" t="s">
        <v>22</v>
      </c>
      <c r="B20" s="82">
        <v>2188436</v>
      </c>
      <c r="C20" s="82">
        <v>73</v>
      </c>
      <c r="D20" s="82">
        <v>294700</v>
      </c>
      <c r="E20" s="82">
        <v>15</v>
      </c>
      <c r="F20" s="82">
        <v>1526736</v>
      </c>
      <c r="G20" s="82">
        <v>51</v>
      </c>
      <c r="H20" s="82">
        <v>28000</v>
      </c>
      <c r="I20" s="82">
        <v>1</v>
      </c>
      <c r="J20" s="82">
        <v>68000</v>
      </c>
      <c r="K20" s="82">
        <v>3</v>
      </c>
      <c r="L20" s="82">
        <v>0</v>
      </c>
      <c r="M20" s="82">
        <v>0</v>
      </c>
      <c r="N20" s="82">
        <v>235000</v>
      </c>
      <c r="O20" s="82">
        <v>1</v>
      </c>
      <c r="P20" s="82">
        <v>36000</v>
      </c>
      <c r="Q20" s="82">
        <v>2</v>
      </c>
      <c r="S20" s="63" t="s">
        <v>126</v>
      </c>
    </row>
    <row r="21" spans="1:20" x14ac:dyDescent="0.25">
      <c r="A21" s="63" t="s">
        <v>23</v>
      </c>
      <c r="B21" s="82">
        <v>1207889</v>
      </c>
      <c r="C21" s="82">
        <v>49</v>
      </c>
      <c r="D21" s="82">
        <v>105364</v>
      </c>
      <c r="E21" s="82">
        <v>6</v>
      </c>
      <c r="F21" s="82">
        <v>1071725</v>
      </c>
      <c r="G21" s="82">
        <v>41</v>
      </c>
      <c r="H21" s="82">
        <v>0</v>
      </c>
      <c r="I21" s="82">
        <v>0</v>
      </c>
      <c r="J21" s="82">
        <v>30800</v>
      </c>
      <c r="K21" s="82">
        <v>2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S21" s="46">
        <f>C6</f>
        <v>12106</v>
      </c>
      <c r="T21" s="76" t="s">
        <v>9</v>
      </c>
    </row>
    <row r="22" spans="1:20" x14ac:dyDescent="0.25">
      <c r="A22" s="63" t="s">
        <v>24</v>
      </c>
      <c r="B22" s="82">
        <v>1675392</v>
      </c>
      <c r="C22" s="82">
        <v>50</v>
      </c>
      <c r="D22" s="82">
        <v>218400</v>
      </c>
      <c r="E22" s="82">
        <v>9</v>
      </c>
      <c r="F22" s="82">
        <v>1302092</v>
      </c>
      <c r="G22" s="82">
        <v>36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154900</v>
      </c>
      <c r="Q22" s="82">
        <v>5</v>
      </c>
      <c r="S22" s="46">
        <f>C8</f>
        <v>7439</v>
      </c>
      <c r="T22" s="76" t="s">
        <v>10</v>
      </c>
    </row>
    <row r="23" spans="1:20" x14ac:dyDescent="0.25">
      <c r="A23" s="2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S23" s="46">
        <f>(C17+C24+C36+C47+C56+C71+C82)</f>
        <v>4667</v>
      </c>
      <c r="T23" s="76" t="s">
        <v>107</v>
      </c>
    </row>
    <row r="24" spans="1:20" x14ac:dyDescent="0.25">
      <c r="A24" s="2" t="s">
        <v>25</v>
      </c>
      <c r="B24" s="86">
        <f>SUM(B25:B34)</f>
        <v>15883443</v>
      </c>
      <c r="C24" s="86">
        <f t="shared" ref="C24:Q24" si="4">SUM(C25:C34)</f>
        <v>555</v>
      </c>
      <c r="D24" s="86">
        <f t="shared" si="4"/>
        <v>4942821</v>
      </c>
      <c r="E24" s="86">
        <f t="shared" si="4"/>
        <v>194</v>
      </c>
      <c r="F24" s="86">
        <f t="shared" si="4"/>
        <v>7009557</v>
      </c>
      <c r="G24" s="86">
        <f t="shared" si="4"/>
        <v>222</v>
      </c>
      <c r="H24" s="86">
        <f t="shared" si="4"/>
        <v>282300</v>
      </c>
      <c r="I24" s="86">
        <f t="shared" si="4"/>
        <v>8</v>
      </c>
      <c r="J24" s="86">
        <f t="shared" si="4"/>
        <v>771400</v>
      </c>
      <c r="K24" s="86">
        <f t="shared" si="4"/>
        <v>18</v>
      </c>
      <c r="L24" s="86">
        <f t="shared" si="4"/>
        <v>28960</v>
      </c>
      <c r="M24" s="86">
        <f t="shared" si="4"/>
        <v>3</v>
      </c>
      <c r="N24" s="86">
        <f t="shared" si="4"/>
        <v>518630</v>
      </c>
      <c r="O24" s="86">
        <f t="shared" si="4"/>
        <v>9</v>
      </c>
      <c r="P24" s="86">
        <f t="shared" si="4"/>
        <v>2329775</v>
      </c>
      <c r="Q24" s="86">
        <f t="shared" si="4"/>
        <v>101</v>
      </c>
      <c r="S24" s="46">
        <f>C71</f>
        <v>317</v>
      </c>
      <c r="T24" s="76" t="s">
        <v>55</v>
      </c>
    </row>
    <row r="25" spans="1:20" x14ac:dyDescent="0.25">
      <c r="A25" s="63" t="s">
        <v>26</v>
      </c>
      <c r="B25" s="82">
        <v>8053280</v>
      </c>
      <c r="C25" s="82">
        <v>248</v>
      </c>
      <c r="D25" s="82">
        <v>3659172</v>
      </c>
      <c r="E25" s="82">
        <v>143</v>
      </c>
      <c r="F25" s="82">
        <v>3654718</v>
      </c>
      <c r="G25" s="82">
        <v>90</v>
      </c>
      <c r="H25" s="82">
        <v>93700</v>
      </c>
      <c r="I25" s="82">
        <v>3</v>
      </c>
      <c r="J25" s="82">
        <v>195500</v>
      </c>
      <c r="K25" s="82">
        <v>6</v>
      </c>
      <c r="L25" s="82">
        <v>28960</v>
      </c>
      <c r="M25" s="82">
        <v>3</v>
      </c>
      <c r="N25" s="82">
        <v>417830</v>
      </c>
      <c r="O25" s="82">
        <v>2</v>
      </c>
      <c r="P25" s="82">
        <v>3400</v>
      </c>
      <c r="Q25" s="82">
        <v>1</v>
      </c>
    </row>
    <row r="26" spans="1:20" x14ac:dyDescent="0.25">
      <c r="A26" s="63" t="s">
        <v>27</v>
      </c>
      <c r="B26" s="82">
        <v>334750</v>
      </c>
      <c r="C26" s="82">
        <v>20</v>
      </c>
      <c r="D26" s="82">
        <v>16750</v>
      </c>
      <c r="E26" s="82">
        <v>1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318000</v>
      </c>
      <c r="Q26" s="82">
        <v>19</v>
      </c>
    </row>
    <row r="27" spans="1:20" x14ac:dyDescent="0.25">
      <c r="A27" s="63" t="s">
        <v>28</v>
      </c>
      <c r="B27" s="82">
        <v>619255</v>
      </c>
      <c r="C27" s="82">
        <v>34</v>
      </c>
      <c r="D27" s="82">
        <v>0</v>
      </c>
      <c r="E27" s="82">
        <v>0</v>
      </c>
      <c r="F27" s="82">
        <v>311380</v>
      </c>
      <c r="G27" s="82">
        <v>12</v>
      </c>
      <c r="H27" s="82">
        <v>27500</v>
      </c>
      <c r="I27" s="82">
        <v>1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280375</v>
      </c>
      <c r="Q27" s="82">
        <v>21</v>
      </c>
    </row>
    <row r="28" spans="1:20" x14ac:dyDescent="0.25">
      <c r="A28" s="63" t="s">
        <v>29</v>
      </c>
      <c r="B28" s="82">
        <v>3668450</v>
      </c>
      <c r="C28" s="82">
        <v>121</v>
      </c>
      <c r="D28" s="82">
        <v>781046</v>
      </c>
      <c r="E28" s="82">
        <v>28</v>
      </c>
      <c r="F28" s="82">
        <v>1258804</v>
      </c>
      <c r="G28" s="82">
        <v>40</v>
      </c>
      <c r="H28" s="82">
        <v>134600</v>
      </c>
      <c r="I28" s="82">
        <v>2</v>
      </c>
      <c r="J28" s="82">
        <v>494000</v>
      </c>
      <c r="K28" s="82">
        <v>5</v>
      </c>
      <c r="L28" s="82">
        <v>0</v>
      </c>
      <c r="M28" s="82">
        <v>0</v>
      </c>
      <c r="N28" s="82">
        <v>22200</v>
      </c>
      <c r="O28" s="82">
        <v>4</v>
      </c>
      <c r="P28" s="82">
        <v>977800</v>
      </c>
      <c r="Q28" s="82">
        <v>42</v>
      </c>
    </row>
    <row r="29" spans="1:20" x14ac:dyDescent="0.25">
      <c r="A29" s="63" t="s">
        <v>30</v>
      </c>
      <c r="B29" s="82">
        <v>540392</v>
      </c>
      <c r="C29" s="82">
        <v>30</v>
      </c>
      <c r="D29" s="82">
        <v>188553</v>
      </c>
      <c r="E29" s="82">
        <v>10</v>
      </c>
      <c r="F29" s="82">
        <v>261939</v>
      </c>
      <c r="G29" s="82">
        <v>14</v>
      </c>
      <c r="H29" s="82">
        <v>0</v>
      </c>
      <c r="I29" s="82">
        <v>0</v>
      </c>
      <c r="J29" s="82">
        <v>54900</v>
      </c>
      <c r="K29" s="82">
        <v>4</v>
      </c>
      <c r="L29" s="82">
        <v>0</v>
      </c>
      <c r="M29" s="82">
        <v>0</v>
      </c>
      <c r="N29" s="82">
        <v>0</v>
      </c>
      <c r="O29" s="82">
        <v>0</v>
      </c>
      <c r="P29" s="82">
        <v>35000</v>
      </c>
      <c r="Q29" s="82">
        <v>2</v>
      </c>
    </row>
    <row r="30" spans="1:20" x14ac:dyDescent="0.25">
      <c r="A30" s="63" t="s">
        <v>31</v>
      </c>
      <c r="B30" s="82">
        <v>122500</v>
      </c>
      <c r="C30" s="82">
        <v>5</v>
      </c>
      <c r="D30" s="82">
        <v>0</v>
      </c>
      <c r="E30" s="82">
        <v>0</v>
      </c>
      <c r="F30" s="82">
        <v>15500</v>
      </c>
      <c r="G30" s="82">
        <v>1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107000</v>
      </c>
      <c r="Q30" s="82">
        <v>4</v>
      </c>
    </row>
    <row r="31" spans="1:20" x14ac:dyDescent="0.25">
      <c r="A31" s="63" t="s">
        <v>32</v>
      </c>
      <c r="B31" s="82">
        <v>1058700</v>
      </c>
      <c r="C31" s="82">
        <v>31</v>
      </c>
      <c r="D31" s="82">
        <v>173900</v>
      </c>
      <c r="E31" s="82">
        <v>4</v>
      </c>
      <c r="F31" s="82">
        <v>825300</v>
      </c>
      <c r="G31" s="82">
        <v>25</v>
      </c>
      <c r="H31" s="82">
        <v>0</v>
      </c>
      <c r="I31" s="82">
        <v>0</v>
      </c>
      <c r="J31" s="82">
        <v>13000</v>
      </c>
      <c r="K31" s="82">
        <v>1</v>
      </c>
      <c r="L31" s="82">
        <v>0</v>
      </c>
      <c r="M31" s="82">
        <v>0</v>
      </c>
      <c r="N31" s="82">
        <v>46500</v>
      </c>
      <c r="O31" s="82">
        <v>1</v>
      </c>
      <c r="P31" s="82">
        <v>0</v>
      </c>
      <c r="Q31" s="82">
        <v>0</v>
      </c>
    </row>
    <row r="32" spans="1:20" x14ac:dyDescent="0.25">
      <c r="A32" s="63" t="s">
        <v>92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x14ac:dyDescent="0.25">
      <c r="A33" s="63" t="s">
        <v>33</v>
      </c>
      <c r="B33" s="82">
        <v>893766</v>
      </c>
      <c r="C33" s="82">
        <v>51</v>
      </c>
      <c r="D33" s="82">
        <v>123400</v>
      </c>
      <c r="E33" s="82">
        <v>8</v>
      </c>
      <c r="F33" s="82">
        <v>586066</v>
      </c>
      <c r="G33" s="82">
        <v>32</v>
      </c>
      <c r="H33" s="82">
        <v>26500</v>
      </c>
      <c r="I33" s="82">
        <v>2</v>
      </c>
      <c r="J33" s="82">
        <v>3000</v>
      </c>
      <c r="K33" s="82">
        <v>1</v>
      </c>
      <c r="L33" s="82">
        <v>0</v>
      </c>
      <c r="M33" s="82">
        <v>0</v>
      </c>
      <c r="N33" s="82">
        <v>32100</v>
      </c>
      <c r="O33" s="82">
        <v>2</v>
      </c>
      <c r="P33" s="82">
        <v>122700</v>
      </c>
      <c r="Q33" s="82">
        <v>6</v>
      </c>
    </row>
    <row r="34" spans="1:17" x14ac:dyDescent="0.25">
      <c r="A34" s="63" t="s">
        <v>34</v>
      </c>
      <c r="B34" s="82">
        <v>592350</v>
      </c>
      <c r="C34" s="82">
        <v>15</v>
      </c>
      <c r="D34" s="82">
        <v>0</v>
      </c>
      <c r="E34" s="82">
        <v>0</v>
      </c>
      <c r="F34" s="82">
        <v>95850</v>
      </c>
      <c r="G34" s="82">
        <v>8</v>
      </c>
      <c r="H34" s="82">
        <v>0</v>
      </c>
      <c r="I34" s="82">
        <v>0</v>
      </c>
      <c r="J34" s="82">
        <v>11000</v>
      </c>
      <c r="K34" s="82">
        <v>1</v>
      </c>
      <c r="L34" s="82">
        <v>0</v>
      </c>
      <c r="M34" s="82">
        <v>0</v>
      </c>
      <c r="N34" s="82">
        <v>0</v>
      </c>
      <c r="O34" s="82">
        <v>0</v>
      </c>
      <c r="P34" s="82">
        <v>485500</v>
      </c>
      <c r="Q34" s="82">
        <v>6</v>
      </c>
    </row>
    <row r="35" spans="1:17" x14ac:dyDescent="0.25">
      <c r="A35" s="8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2" t="s">
        <v>35</v>
      </c>
      <c r="B36" s="86">
        <f>SUM(B37:B45)</f>
        <v>3015244</v>
      </c>
      <c r="C36" s="86">
        <f t="shared" ref="C36:Q36" si="5">SUM(C37:C45)</f>
        <v>200</v>
      </c>
      <c r="D36" s="86">
        <f t="shared" si="5"/>
        <v>727663</v>
      </c>
      <c r="E36" s="86">
        <f t="shared" si="5"/>
        <v>57</v>
      </c>
      <c r="F36" s="86">
        <f t="shared" si="5"/>
        <v>1590828</v>
      </c>
      <c r="G36" s="86">
        <f t="shared" si="5"/>
        <v>106</v>
      </c>
      <c r="H36" s="86">
        <f t="shared" si="5"/>
        <v>63500</v>
      </c>
      <c r="I36" s="86">
        <f t="shared" si="5"/>
        <v>4</v>
      </c>
      <c r="J36" s="86">
        <f t="shared" si="5"/>
        <v>179254</v>
      </c>
      <c r="K36" s="86">
        <f t="shared" si="5"/>
        <v>11</v>
      </c>
      <c r="L36" s="86">
        <f t="shared" si="5"/>
        <v>4000</v>
      </c>
      <c r="M36" s="86">
        <f t="shared" si="5"/>
        <v>1</v>
      </c>
      <c r="N36" s="86">
        <f t="shared" si="5"/>
        <v>33250</v>
      </c>
      <c r="O36" s="86">
        <f t="shared" si="5"/>
        <v>3</v>
      </c>
      <c r="P36" s="86">
        <f t="shared" si="5"/>
        <v>416749</v>
      </c>
      <c r="Q36" s="86">
        <f t="shared" si="5"/>
        <v>18</v>
      </c>
    </row>
    <row r="37" spans="1:17" x14ac:dyDescent="0.25">
      <c r="A37" s="63" t="s">
        <v>36</v>
      </c>
      <c r="B37" s="82">
        <v>378830</v>
      </c>
      <c r="C37" s="82">
        <v>28</v>
      </c>
      <c r="D37" s="82">
        <v>66113</v>
      </c>
      <c r="E37" s="82">
        <v>7</v>
      </c>
      <c r="F37" s="82">
        <v>312217</v>
      </c>
      <c r="G37" s="82">
        <v>20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500</v>
      </c>
      <c r="O37" s="82">
        <v>1</v>
      </c>
      <c r="P37" s="82">
        <v>0</v>
      </c>
      <c r="Q37" s="82">
        <v>0</v>
      </c>
    </row>
    <row r="38" spans="1:17" x14ac:dyDescent="0.25">
      <c r="A38" s="63" t="s">
        <v>37</v>
      </c>
      <c r="B38" s="82">
        <v>1591386</v>
      </c>
      <c r="C38" s="82">
        <v>107</v>
      </c>
      <c r="D38" s="82">
        <v>583700</v>
      </c>
      <c r="E38" s="82">
        <v>40</v>
      </c>
      <c r="F38" s="82">
        <v>745352</v>
      </c>
      <c r="G38" s="82">
        <v>50</v>
      </c>
      <c r="H38" s="82">
        <v>58500</v>
      </c>
      <c r="I38" s="82">
        <v>3</v>
      </c>
      <c r="J38" s="82">
        <v>137124</v>
      </c>
      <c r="K38" s="82">
        <v>7</v>
      </c>
      <c r="L38" s="82">
        <v>4000</v>
      </c>
      <c r="M38" s="82">
        <v>1</v>
      </c>
      <c r="N38" s="82">
        <v>7750</v>
      </c>
      <c r="O38" s="82">
        <v>1</v>
      </c>
      <c r="P38" s="82">
        <v>54960</v>
      </c>
      <c r="Q38" s="82">
        <v>5</v>
      </c>
    </row>
    <row r="39" spans="1:17" x14ac:dyDescent="0.25">
      <c r="A39" s="63" t="s">
        <v>38</v>
      </c>
      <c r="B39" s="82">
        <v>137659</v>
      </c>
      <c r="C39" s="82">
        <v>6</v>
      </c>
      <c r="D39" s="82">
        <v>0</v>
      </c>
      <c r="E39" s="82">
        <v>0</v>
      </c>
      <c r="F39" s="82">
        <v>36000</v>
      </c>
      <c r="G39" s="82">
        <v>2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101659</v>
      </c>
      <c r="Q39" s="82">
        <v>4</v>
      </c>
    </row>
    <row r="40" spans="1:17" x14ac:dyDescent="0.25">
      <c r="A40" s="63" t="s">
        <v>39</v>
      </c>
      <c r="B40" s="82">
        <v>190450</v>
      </c>
      <c r="C40" s="82">
        <v>13</v>
      </c>
      <c r="D40" s="82">
        <v>24750</v>
      </c>
      <c r="E40" s="82">
        <v>3</v>
      </c>
      <c r="F40" s="82">
        <v>135700</v>
      </c>
      <c r="G40" s="82">
        <v>8</v>
      </c>
      <c r="H40" s="82">
        <v>5000</v>
      </c>
      <c r="I40" s="82">
        <v>1</v>
      </c>
      <c r="J40" s="82">
        <v>0</v>
      </c>
      <c r="K40" s="82">
        <v>0</v>
      </c>
      <c r="L40" s="82">
        <v>0</v>
      </c>
      <c r="M40" s="82">
        <v>0</v>
      </c>
      <c r="N40" s="82">
        <v>25000</v>
      </c>
      <c r="O40" s="82">
        <v>1</v>
      </c>
      <c r="P40" s="82">
        <v>0</v>
      </c>
      <c r="Q40" s="82">
        <v>0</v>
      </c>
    </row>
    <row r="41" spans="1:17" x14ac:dyDescent="0.25">
      <c r="A41" s="63" t="s">
        <v>40</v>
      </c>
      <c r="B41" s="82">
        <v>393460</v>
      </c>
      <c r="C41" s="82">
        <v>22</v>
      </c>
      <c r="D41" s="82">
        <v>34600</v>
      </c>
      <c r="E41" s="82">
        <v>4</v>
      </c>
      <c r="F41" s="82">
        <v>183330</v>
      </c>
      <c r="G41" s="82">
        <v>13</v>
      </c>
      <c r="H41" s="82">
        <v>0</v>
      </c>
      <c r="I41" s="82">
        <v>0</v>
      </c>
      <c r="J41" s="82">
        <v>33500</v>
      </c>
      <c r="K41" s="82">
        <v>2</v>
      </c>
      <c r="L41" s="82">
        <v>0</v>
      </c>
      <c r="M41" s="82">
        <v>0</v>
      </c>
      <c r="N41" s="82">
        <v>0</v>
      </c>
      <c r="O41" s="82">
        <v>0</v>
      </c>
      <c r="P41" s="82">
        <v>142030</v>
      </c>
      <c r="Q41" s="82">
        <v>3</v>
      </c>
    </row>
    <row r="42" spans="1:17" x14ac:dyDescent="0.25">
      <c r="A42" s="63" t="s">
        <v>41</v>
      </c>
      <c r="B42" s="82">
        <v>103529</v>
      </c>
      <c r="C42" s="82">
        <v>13</v>
      </c>
      <c r="D42" s="82">
        <v>18500</v>
      </c>
      <c r="E42" s="82">
        <v>3</v>
      </c>
      <c r="F42" s="82">
        <v>83429</v>
      </c>
      <c r="G42" s="82">
        <v>8</v>
      </c>
      <c r="H42" s="82">
        <v>0</v>
      </c>
      <c r="I42" s="82">
        <v>0</v>
      </c>
      <c r="J42" s="82">
        <v>1000</v>
      </c>
      <c r="K42" s="82">
        <v>1</v>
      </c>
      <c r="L42" s="82">
        <v>0</v>
      </c>
      <c r="M42" s="82">
        <v>0</v>
      </c>
      <c r="N42" s="82">
        <v>0</v>
      </c>
      <c r="O42" s="82">
        <v>0</v>
      </c>
      <c r="P42" s="82">
        <v>600</v>
      </c>
      <c r="Q42" s="82">
        <v>1</v>
      </c>
    </row>
    <row r="43" spans="1:17" x14ac:dyDescent="0.25">
      <c r="A43" s="63" t="s">
        <v>85</v>
      </c>
      <c r="B43" s="82">
        <v>44000</v>
      </c>
      <c r="C43" s="82">
        <v>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44000</v>
      </c>
      <c r="Q43" s="82">
        <v>1</v>
      </c>
    </row>
    <row r="44" spans="1:17" x14ac:dyDescent="0.25">
      <c r="A44" s="63" t="s">
        <v>86</v>
      </c>
      <c r="B44" s="82">
        <v>18000</v>
      </c>
      <c r="C44" s="82">
        <v>1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18000</v>
      </c>
      <c r="Q44" s="82">
        <v>1</v>
      </c>
    </row>
    <row r="45" spans="1:17" x14ac:dyDescent="0.25">
      <c r="A45" s="63" t="s">
        <v>42</v>
      </c>
      <c r="B45" s="82">
        <v>157930</v>
      </c>
      <c r="C45" s="82">
        <v>9</v>
      </c>
      <c r="D45" s="82">
        <v>0</v>
      </c>
      <c r="E45" s="82">
        <v>0</v>
      </c>
      <c r="F45" s="82">
        <v>94800</v>
      </c>
      <c r="G45" s="82">
        <v>5</v>
      </c>
      <c r="H45" s="82">
        <v>0</v>
      </c>
      <c r="I45" s="82">
        <v>0</v>
      </c>
      <c r="J45" s="82">
        <v>7630</v>
      </c>
      <c r="K45" s="82">
        <v>1</v>
      </c>
      <c r="L45" s="82">
        <v>0</v>
      </c>
      <c r="M45" s="82">
        <v>0</v>
      </c>
      <c r="N45" s="82">
        <v>0</v>
      </c>
      <c r="O45" s="82">
        <v>0</v>
      </c>
      <c r="P45" s="82">
        <v>55500</v>
      </c>
      <c r="Q45" s="82">
        <v>3</v>
      </c>
    </row>
    <row r="46" spans="1:17" x14ac:dyDescent="0.25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5">
      <c r="A47" s="2" t="s">
        <v>43</v>
      </c>
      <c r="B47" s="86">
        <f>SUM(B48:B54)</f>
        <v>3988104</v>
      </c>
      <c r="C47" s="86">
        <f t="shared" ref="C47:Q47" si="6">SUM(C48:C54)</f>
        <v>184</v>
      </c>
      <c r="D47" s="86">
        <f t="shared" si="6"/>
        <v>528150</v>
      </c>
      <c r="E47" s="86">
        <f t="shared" si="6"/>
        <v>37</v>
      </c>
      <c r="F47" s="86">
        <f t="shared" si="6"/>
        <v>2182272</v>
      </c>
      <c r="G47" s="86">
        <f t="shared" si="6"/>
        <v>91</v>
      </c>
      <c r="H47" s="86">
        <f t="shared" si="6"/>
        <v>107100</v>
      </c>
      <c r="I47" s="86">
        <f t="shared" si="6"/>
        <v>4</v>
      </c>
      <c r="J47" s="86">
        <f t="shared" si="6"/>
        <v>146150</v>
      </c>
      <c r="K47" s="86">
        <f t="shared" si="6"/>
        <v>10</v>
      </c>
      <c r="L47" s="86">
        <f t="shared" si="6"/>
        <v>0</v>
      </c>
      <c r="M47" s="86">
        <f t="shared" si="6"/>
        <v>0</v>
      </c>
      <c r="N47" s="86">
        <f t="shared" si="6"/>
        <v>52500</v>
      </c>
      <c r="O47" s="86">
        <f t="shared" si="6"/>
        <v>3</v>
      </c>
      <c r="P47" s="86">
        <f t="shared" si="6"/>
        <v>971932</v>
      </c>
      <c r="Q47" s="86">
        <f t="shared" si="6"/>
        <v>39</v>
      </c>
    </row>
    <row r="48" spans="1:17" x14ac:dyDescent="0.25">
      <c r="A48" s="63" t="s">
        <v>44</v>
      </c>
      <c r="B48" s="82">
        <v>2700744</v>
      </c>
      <c r="C48" s="82">
        <v>112</v>
      </c>
      <c r="D48" s="82">
        <v>427250</v>
      </c>
      <c r="E48" s="82">
        <v>27</v>
      </c>
      <c r="F48" s="82">
        <v>1526206</v>
      </c>
      <c r="G48" s="82">
        <v>54</v>
      </c>
      <c r="H48" s="82">
        <v>102000</v>
      </c>
      <c r="I48" s="82">
        <v>3</v>
      </c>
      <c r="J48" s="82">
        <v>143250</v>
      </c>
      <c r="K48" s="82">
        <v>8</v>
      </c>
      <c r="L48" s="82">
        <v>0</v>
      </c>
      <c r="M48" s="82">
        <v>0</v>
      </c>
      <c r="N48" s="82">
        <v>52500</v>
      </c>
      <c r="O48" s="82">
        <v>3</v>
      </c>
      <c r="P48" s="82">
        <v>449538</v>
      </c>
      <c r="Q48" s="82">
        <v>17</v>
      </c>
    </row>
    <row r="49" spans="1:17" x14ac:dyDescent="0.25">
      <c r="A49" s="63" t="s">
        <v>45</v>
      </c>
      <c r="B49" s="82">
        <v>386816</v>
      </c>
      <c r="C49" s="82">
        <v>21</v>
      </c>
      <c r="D49" s="82">
        <v>25600</v>
      </c>
      <c r="E49" s="82">
        <v>1</v>
      </c>
      <c r="F49" s="82">
        <v>208366</v>
      </c>
      <c r="G49" s="82">
        <v>12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152850</v>
      </c>
      <c r="Q49" s="82">
        <v>8</v>
      </c>
    </row>
    <row r="50" spans="1:17" x14ac:dyDescent="0.25">
      <c r="A50" s="63" t="s">
        <v>46</v>
      </c>
      <c r="B50" s="82">
        <v>464875</v>
      </c>
      <c r="C50" s="82">
        <v>30</v>
      </c>
      <c r="D50" s="82">
        <v>57600</v>
      </c>
      <c r="E50" s="82">
        <v>6</v>
      </c>
      <c r="F50" s="82">
        <v>351000</v>
      </c>
      <c r="G50" s="82">
        <v>18</v>
      </c>
      <c r="H50" s="82">
        <v>5100</v>
      </c>
      <c r="I50" s="82">
        <v>1</v>
      </c>
      <c r="J50" s="82">
        <v>2900</v>
      </c>
      <c r="K50" s="82">
        <v>2</v>
      </c>
      <c r="L50" s="82">
        <v>0</v>
      </c>
      <c r="M50" s="82">
        <v>0</v>
      </c>
      <c r="N50" s="82">
        <v>0</v>
      </c>
      <c r="O50" s="82">
        <v>0</v>
      </c>
      <c r="P50" s="82">
        <v>48275</v>
      </c>
      <c r="Q50" s="82">
        <v>3</v>
      </c>
    </row>
    <row r="51" spans="1:17" x14ac:dyDescent="0.25">
      <c r="A51" s="63" t="s">
        <v>47</v>
      </c>
      <c r="B51" s="82">
        <v>72900</v>
      </c>
      <c r="C51" s="82">
        <v>7</v>
      </c>
      <c r="D51" s="82">
        <v>17700</v>
      </c>
      <c r="E51" s="82">
        <v>3</v>
      </c>
      <c r="F51" s="82">
        <v>35200</v>
      </c>
      <c r="G51" s="82">
        <v>3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20000</v>
      </c>
      <c r="Q51" s="82">
        <v>1</v>
      </c>
    </row>
    <row r="52" spans="1:17" x14ac:dyDescent="0.25">
      <c r="A52" s="63" t="s">
        <v>88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</row>
    <row r="53" spans="1:17" x14ac:dyDescent="0.25">
      <c r="A53" s="63" t="s">
        <v>48</v>
      </c>
      <c r="B53" s="82">
        <v>278269</v>
      </c>
      <c r="C53" s="82">
        <v>10</v>
      </c>
      <c r="D53" s="82">
        <v>0</v>
      </c>
      <c r="E53" s="82">
        <v>0</v>
      </c>
      <c r="F53" s="82">
        <v>22000</v>
      </c>
      <c r="G53" s="82">
        <v>1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256269</v>
      </c>
      <c r="Q53" s="82">
        <v>9</v>
      </c>
    </row>
    <row r="54" spans="1:17" x14ac:dyDescent="0.25">
      <c r="A54" s="63" t="s">
        <v>91</v>
      </c>
      <c r="B54" s="82">
        <v>84500</v>
      </c>
      <c r="C54" s="82">
        <v>4</v>
      </c>
      <c r="D54" s="82">
        <v>0</v>
      </c>
      <c r="E54" s="82">
        <v>0</v>
      </c>
      <c r="F54" s="82">
        <v>39500</v>
      </c>
      <c r="G54" s="82">
        <v>3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45000</v>
      </c>
      <c r="Q54" s="82">
        <v>1</v>
      </c>
    </row>
    <row r="55" spans="1:17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x14ac:dyDescent="0.25">
      <c r="A56" s="64" t="s">
        <v>106</v>
      </c>
      <c r="B56" s="86">
        <f>SUM(B57:B69)</f>
        <v>35930015</v>
      </c>
      <c r="C56" s="86">
        <f t="shared" ref="C56:Q56" si="7">SUM(C57:C69)</f>
        <v>1203</v>
      </c>
      <c r="D56" s="86">
        <f t="shared" si="7"/>
        <v>15471482</v>
      </c>
      <c r="E56" s="86">
        <f t="shared" si="7"/>
        <v>588</v>
      </c>
      <c r="F56" s="86">
        <f t="shared" si="7"/>
        <v>15445307</v>
      </c>
      <c r="G56" s="86">
        <f t="shared" si="7"/>
        <v>457</v>
      </c>
      <c r="H56" s="86">
        <f t="shared" si="7"/>
        <v>1557316</v>
      </c>
      <c r="I56" s="86">
        <f t="shared" si="7"/>
        <v>29</v>
      </c>
      <c r="J56" s="86">
        <f t="shared" si="7"/>
        <v>1514849</v>
      </c>
      <c r="K56" s="86">
        <f t="shared" si="7"/>
        <v>45</v>
      </c>
      <c r="L56" s="86">
        <f t="shared" si="7"/>
        <v>180029</v>
      </c>
      <c r="M56" s="86">
        <f t="shared" si="7"/>
        <v>13</v>
      </c>
      <c r="N56" s="86">
        <f t="shared" si="7"/>
        <v>31000</v>
      </c>
      <c r="O56" s="86">
        <f t="shared" si="7"/>
        <v>2</v>
      </c>
      <c r="P56" s="86">
        <f t="shared" si="7"/>
        <v>1730032</v>
      </c>
      <c r="Q56" s="86">
        <f t="shared" si="7"/>
        <v>69</v>
      </c>
    </row>
    <row r="57" spans="1:17" x14ac:dyDescent="0.25">
      <c r="A57" s="63" t="s">
        <v>49</v>
      </c>
      <c r="B57" s="82">
        <v>28049480</v>
      </c>
      <c r="C57" s="82">
        <v>835</v>
      </c>
      <c r="D57" s="82">
        <v>13721370</v>
      </c>
      <c r="E57" s="82">
        <v>491</v>
      </c>
      <c r="F57" s="82">
        <v>10869969</v>
      </c>
      <c r="G57" s="82">
        <v>258</v>
      </c>
      <c r="H57" s="82">
        <v>1439168</v>
      </c>
      <c r="I57" s="82">
        <v>20</v>
      </c>
      <c r="J57" s="82">
        <v>1109750</v>
      </c>
      <c r="K57" s="82">
        <v>30</v>
      </c>
      <c r="L57" s="82">
        <v>140029</v>
      </c>
      <c r="M57" s="82">
        <v>11</v>
      </c>
      <c r="N57" s="82">
        <v>0</v>
      </c>
      <c r="O57" s="82">
        <v>0</v>
      </c>
      <c r="P57" s="82">
        <v>769194</v>
      </c>
      <c r="Q57" s="82">
        <v>25</v>
      </c>
    </row>
    <row r="58" spans="1:17" x14ac:dyDescent="0.25">
      <c r="A58" s="63" t="s">
        <v>50</v>
      </c>
      <c r="B58" s="82">
        <v>2094681</v>
      </c>
      <c r="C58" s="82">
        <v>98</v>
      </c>
      <c r="D58" s="82">
        <v>679900</v>
      </c>
      <c r="E58" s="82">
        <v>33</v>
      </c>
      <c r="F58" s="82">
        <v>1103034</v>
      </c>
      <c r="G58" s="82">
        <v>47</v>
      </c>
      <c r="H58" s="82">
        <v>37548</v>
      </c>
      <c r="I58" s="82">
        <v>4</v>
      </c>
      <c r="J58" s="82">
        <v>182699</v>
      </c>
      <c r="K58" s="82">
        <v>8</v>
      </c>
      <c r="L58" s="82">
        <v>40000</v>
      </c>
      <c r="M58" s="82">
        <v>2</v>
      </c>
      <c r="N58" s="82">
        <v>29000</v>
      </c>
      <c r="O58" s="82">
        <v>1</v>
      </c>
      <c r="P58" s="82">
        <v>22500</v>
      </c>
      <c r="Q58" s="82">
        <v>3</v>
      </c>
    </row>
    <row r="59" spans="1:17" x14ac:dyDescent="0.25">
      <c r="A59" s="63" t="s">
        <v>51</v>
      </c>
      <c r="B59" s="82">
        <v>1237893</v>
      </c>
      <c r="C59" s="82">
        <v>75</v>
      </c>
      <c r="D59" s="82">
        <v>395812</v>
      </c>
      <c r="E59" s="82">
        <v>30</v>
      </c>
      <c r="F59" s="82">
        <v>822531</v>
      </c>
      <c r="G59" s="82">
        <v>41</v>
      </c>
      <c r="H59" s="82">
        <v>4300</v>
      </c>
      <c r="I59" s="82">
        <v>1</v>
      </c>
      <c r="J59" s="82">
        <v>10000</v>
      </c>
      <c r="K59" s="82">
        <v>1</v>
      </c>
      <c r="L59" s="82">
        <v>0</v>
      </c>
      <c r="M59" s="82">
        <v>0</v>
      </c>
      <c r="N59" s="82">
        <v>0</v>
      </c>
      <c r="O59" s="82">
        <v>0</v>
      </c>
      <c r="P59" s="82">
        <v>5250</v>
      </c>
      <c r="Q59" s="82">
        <v>2</v>
      </c>
    </row>
    <row r="60" spans="1:17" x14ac:dyDescent="0.25">
      <c r="A60" s="63" t="s">
        <v>52</v>
      </c>
      <c r="B60" s="82">
        <v>2275563</v>
      </c>
      <c r="C60" s="82">
        <v>97</v>
      </c>
      <c r="D60" s="82">
        <v>409750</v>
      </c>
      <c r="E60" s="82">
        <v>21</v>
      </c>
      <c r="F60" s="82">
        <v>1584625</v>
      </c>
      <c r="G60" s="82">
        <v>62</v>
      </c>
      <c r="H60" s="82">
        <v>45000</v>
      </c>
      <c r="I60" s="82">
        <v>2</v>
      </c>
      <c r="J60" s="82">
        <v>80200</v>
      </c>
      <c r="K60" s="82">
        <v>3</v>
      </c>
      <c r="L60" s="82">
        <v>0</v>
      </c>
      <c r="M60" s="82">
        <v>0</v>
      </c>
      <c r="N60" s="82">
        <v>0</v>
      </c>
      <c r="O60" s="82">
        <v>0</v>
      </c>
      <c r="P60" s="82">
        <v>155988</v>
      </c>
      <c r="Q60" s="82">
        <v>9</v>
      </c>
    </row>
    <row r="61" spans="1:17" x14ac:dyDescent="0.25">
      <c r="A61" s="63" t="s">
        <v>53</v>
      </c>
      <c r="B61" s="82">
        <v>316850</v>
      </c>
      <c r="C61" s="82">
        <v>10</v>
      </c>
      <c r="D61" s="82">
        <v>49500</v>
      </c>
      <c r="E61" s="82">
        <v>2</v>
      </c>
      <c r="F61" s="82">
        <v>202050</v>
      </c>
      <c r="G61" s="82">
        <v>6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65300</v>
      </c>
      <c r="Q61" s="82">
        <v>2</v>
      </c>
    </row>
    <row r="62" spans="1:17" x14ac:dyDescent="0.25">
      <c r="A62" s="63" t="s">
        <v>93</v>
      </c>
      <c r="B62" s="82">
        <v>741750</v>
      </c>
      <c r="C62" s="82">
        <v>20</v>
      </c>
      <c r="D62" s="82">
        <v>131750</v>
      </c>
      <c r="E62" s="82">
        <v>5</v>
      </c>
      <c r="F62" s="82">
        <v>223000</v>
      </c>
      <c r="G62" s="82">
        <v>7</v>
      </c>
      <c r="H62" s="82">
        <v>24000</v>
      </c>
      <c r="I62" s="82">
        <v>1</v>
      </c>
      <c r="J62" s="82">
        <v>130000</v>
      </c>
      <c r="K62" s="82">
        <v>2</v>
      </c>
      <c r="L62" s="82">
        <v>0</v>
      </c>
      <c r="M62" s="82">
        <v>0</v>
      </c>
      <c r="N62" s="82">
        <v>0</v>
      </c>
      <c r="O62" s="82">
        <v>0</v>
      </c>
      <c r="P62" s="82">
        <v>233000</v>
      </c>
      <c r="Q62" s="82">
        <v>5</v>
      </c>
    </row>
    <row r="63" spans="1:17" x14ac:dyDescent="0.25">
      <c r="A63" s="63" t="s">
        <v>54</v>
      </c>
      <c r="B63" s="82">
        <v>490050</v>
      </c>
      <c r="C63" s="82">
        <v>21</v>
      </c>
      <c r="D63" s="82">
        <v>28400</v>
      </c>
      <c r="E63" s="82">
        <v>1</v>
      </c>
      <c r="F63" s="82">
        <v>173600</v>
      </c>
      <c r="G63" s="82">
        <v>8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2000</v>
      </c>
      <c r="O63" s="82">
        <v>1</v>
      </c>
      <c r="P63" s="82">
        <v>286050</v>
      </c>
      <c r="Q63" s="82">
        <v>11</v>
      </c>
    </row>
    <row r="64" spans="1:17" x14ac:dyDescent="0.25">
      <c r="A64" s="63" t="s">
        <v>56</v>
      </c>
      <c r="B64" s="82">
        <v>179060</v>
      </c>
      <c r="C64" s="82">
        <v>10</v>
      </c>
      <c r="D64" s="82">
        <v>0</v>
      </c>
      <c r="E64" s="82">
        <v>0</v>
      </c>
      <c r="F64" s="82">
        <v>176860</v>
      </c>
      <c r="G64" s="82">
        <v>9</v>
      </c>
      <c r="H64" s="82">
        <v>0</v>
      </c>
      <c r="I64" s="82">
        <v>0</v>
      </c>
      <c r="J64" s="82">
        <v>2200</v>
      </c>
      <c r="K64" s="82">
        <v>1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</row>
    <row r="65" spans="1:17" x14ac:dyDescent="0.25">
      <c r="A65" s="63" t="s">
        <v>57</v>
      </c>
      <c r="B65" s="82">
        <v>126929</v>
      </c>
      <c r="C65" s="82">
        <v>7</v>
      </c>
      <c r="D65" s="82">
        <v>34000</v>
      </c>
      <c r="E65" s="82">
        <v>1</v>
      </c>
      <c r="F65" s="82">
        <v>86929</v>
      </c>
      <c r="G65" s="82">
        <v>5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6000</v>
      </c>
      <c r="Q65" s="82">
        <v>1</v>
      </c>
    </row>
    <row r="66" spans="1:17" x14ac:dyDescent="0.25">
      <c r="A66" s="63" t="s">
        <v>58</v>
      </c>
      <c r="B66" s="8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>
        <v>0</v>
      </c>
    </row>
    <row r="67" spans="1:17" x14ac:dyDescent="0.25">
      <c r="A67" s="63" t="s">
        <v>59</v>
      </c>
      <c r="B67" s="82">
        <v>232250</v>
      </c>
      <c r="C67" s="82">
        <v>13</v>
      </c>
      <c r="D67" s="82">
        <v>0</v>
      </c>
      <c r="E67" s="82">
        <v>0</v>
      </c>
      <c r="F67" s="82">
        <v>47500</v>
      </c>
      <c r="G67" s="82">
        <v>3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184750</v>
      </c>
      <c r="Q67" s="82">
        <v>10</v>
      </c>
    </row>
    <row r="68" spans="1:17" x14ac:dyDescent="0.25">
      <c r="A68" s="63" t="s">
        <v>90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</row>
    <row r="69" spans="1:17" x14ac:dyDescent="0.25">
      <c r="A69" s="63" t="s">
        <v>60</v>
      </c>
      <c r="B69" s="82">
        <v>185509</v>
      </c>
      <c r="C69" s="82">
        <v>17</v>
      </c>
      <c r="D69" s="82">
        <v>21000</v>
      </c>
      <c r="E69" s="82">
        <v>4</v>
      </c>
      <c r="F69" s="82">
        <v>155209</v>
      </c>
      <c r="G69" s="82">
        <v>11</v>
      </c>
      <c r="H69" s="82">
        <v>7300</v>
      </c>
      <c r="I69" s="82">
        <v>1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2000</v>
      </c>
      <c r="Q69" s="82">
        <v>1</v>
      </c>
    </row>
    <row r="70" spans="1:17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x14ac:dyDescent="0.25">
      <c r="A71" s="64" t="s">
        <v>55</v>
      </c>
      <c r="B71" s="86">
        <f>SUM(B72:B80)</f>
        <v>7524259</v>
      </c>
      <c r="C71" s="86">
        <f t="shared" ref="C71:Q71" si="8">SUM(C72:C80)</f>
        <v>317</v>
      </c>
      <c r="D71" s="86">
        <f t="shared" si="8"/>
        <v>1992184</v>
      </c>
      <c r="E71" s="86">
        <f t="shared" si="8"/>
        <v>98</v>
      </c>
      <c r="F71" s="86">
        <f t="shared" si="8"/>
        <v>4486037</v>
      </c>
      <c r="G71" s="86">
        <f t="shared" si="8"/>
        <v>178</v>
      </c>
      <c r="H71" s="86">
        <f t="shared" si="8"/>
        <v>287150</v>
      </c>
      <c r="I71" s="86">
        <f t="shared" si="8"/>
        <v>11</v>
      </c>
      <c r="J71" s="86">
        <f t="shared" si="8"/>
        <v>345875</v>
      </c>
      <c r="K71" s="86">
        <f t="shared" si="8"/>
        <v>11</v>
      </c>
      <c r="L71" s="86">
        <f t="shared" si="8"/>
        <v>0</v>
      </c>
      <c r="M71" s="86">
        <f t="shared" si="8"/>
        <v>0</v>
      </c>
      <c r="N71" s="86">
        <f t="shared" si="8"/>
        <v>32070</v>
      </c>
      <c r="O71" s="86">
        <f t="shared" si="8"/>
        <v>2</v>
      </c>
      <c r="P71" s="86">
        <f t="shared" si="8"/>
        <v>380943</v>
      </c>
      <c r="Q71" s="86">
        <f t="shared" si="8"/>
        <v>17</v>
      </c>
    </row>
    <row r="72" spans="1:17" x14ac:dyDescent="0.25">
      <c r="A72" s="63" t="s">
        <v>61</v>
      </c>
      <c r="B72" s="82">
        <v>238465</v>
      </c>
      <c r="C72" s="82">
        <v>16</v>
      </c>
      <c r="D72" s="82">
        <v>7000</v>
      </c>
      <c r="E72" s="82">
        <v>1</v>
      </c>
      <c r="F72" s="82">
        <v>186965</v>
      </c>
      <c r="G72" s="82">
        <v>13</v>
      </c>
      <c r="H72" s="82">
        <v>30000</v>
      </c>
      <c r="I72" s="82">
        <v>1</v>
      </c>
      <c r="J72" s="82">
        <v>14500</v>
      </c>
      <c r="K72" s="82">
        <v>1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</row>
    <row r="73" spans="1:17" x14ac:dyDescent="0.25">
      <c r="A73" s="63" t="s">
        <v>62</v>
      </c>
      <c r="B73" s="82">
        <v>2433409</v>
      </c>
      <c r="C73" s="82">
        <v>120</v>
      </c>
      <c r="D73" s="82">
        <v>907595</v>
      </c>
      <c r="E73" s="82">
        <v>46</v>
      </c>
      <c r="F73" s="82">
        <v>1413614</v>
      </c>
      <c r="G73" s="82">
        <v>68</v>
      </c>
      <c r="H73" s="82">
        <v>44200</v>
      </c>
      <c r="I73" s="82">
        <v>3</v>
      </c>
      <c r="J73" s="82">
        <v>53000</v>
      </c>
      <c r="K73" s="82">
        <v>2</v>
      </c>
      <c r="L73" s="82">
        <v>0</v>
      </c>
      <c r="M73" s="82">
        <v>0</v>
      </c>
      <c r="N73" s="82">
        <v>15000</v>
      </c>
      <c r="O73" s="82">
        <v>1</v>
      </c>
      <c r="P73" s="82">
        <v>0</v>
      </c>
      <c r="Q73" s="82">
        <v>0</v>
      </c>
    </row>
    <row r="74" spans="1:17" x14ac:dyDescent="0.25">
      <c r="A74" s="63" t="s">
        <v>63</v>
      </c>
      <c r="B74" s="82">
        <v>143294</v>
      </c>
      <c r="C74" s="82">
        <v>9</v>
      </c>
      <c r="D74" s="82">
        <v>0</v>
      </c>
      <c r="E74" s="82">
        <v>0</v>
      </c>
      <c r="F74" s="82">
        <v>143294</v>
      </c>
      <c r="G74" s="82">
        <v>9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</row>
    <row r="75" spans="1:17" x14ac:dyDescent="0.25">
      <c r="A75" s="63" t="s">
        <v>64</v>
      </c>
      <c r="B75" s="82">
        <v>16000</v>
      </c>
      <c r="C75" s="82">
        <v>1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16000</v>
      </c>
      <c r="Q75" s="82">
        <v>1</v>
      </c>
    </row>
    <row r="76" spans="1:17" x14ac:dyDescent="0.25">
      <c r="A76" s="63" t="s">
        <v>65</v>
      </c>
      <c r="B76" s="82">
        <v>35300</v>
      </c>
      <c r="C76" s="82">
        <v>2</v>
      </c>
      <c r="D76" s="82">
        <v>0</v>
      </c>
      <c r="E76" s="82">
        <v>0</v>
      </c>
      <c r="F76" s="82">
        <v>35300</v>
      </c>
      <c r="G76" s="82">
        <v>2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</row>
    <row r="77" spans="1:17" x14ac:dyDescent="0.25">
      <c r="A77" s="63" t="s">
        <v>66</v>
      </c>
      <c r="B77" s="82">
        <v>134000</v>
      </c>
      <c r="C77" s="82">
        <v>6</v>
      </c>
      <c r="D77" s="82">
        <v>0</v>
      </c>
      <c r="E77" s="82">
        <v>0</v>
      </c>
      <c r="F77" s="82">
        <v>52290</v>
      </c>
      <c r="G77" s="82">
        <v>3</v>
      </c>
      <c r="H77" s="82">
        <v>22000</v>
      </c>
      <c r="I77" s="82">
        <v>1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59710</v>
      </c>
      <c r="Q77" s="82">
        <v>2</v>
      </c>
    </row>
    <row r="78" spans="1:17" x14ac:dyDescent="0.25">
      <c r="A78" s="63" t="s">
        <v>67</v>
      </c>
      <c r="B78" s="82">
        <v>72128</v>
      </c>
      <c r="C78" s="82">
        <v>7</v>
      </c>
      <c r="D78" s="82">
        <v>4961</v>
      </c>
      <c r="E78" s="82">
        <v>1</v>
      </c>
      <c r="F78" s="82">
        <v>38667</v>
      </c>
      <c r="G78" s="82">
        <v>4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28500</v>
      </c>
      <c r="Q78" s="82">
        <v>2</v>
      </c>
    </row>
    <row r="79" spans="1:17" x14ac:dyDescent="0.25">
      <c r="A79" s="63" t="s">
        <v>68</v>
      </c>
      <c r="B79" s="82">
        <v>2968443</v>
      </c>
      <c r="C79" s="82">
        <v>110</v>
      </c>
      <c r="D79" s="82">
        <v>726578</v>
      </c>
      <c r="E79" s="82">
        <v>35</v>
      </c>
      <c r="F79" s="82">
        <v>1682207</v>
      </c>
      <c r="G79" s="82">
        <v>55</v>
      </c>
      <c r="H79" s="82">
        <v>102750</v>
      </c>
      <c r="I79" s="82">
        <v>3</v>
      </c>
      <c r="J79" s="82">
        <v>217375</v>
      </c>
      <c r="K79" s="82">
        <v>7</v>
      </c>
      <c r="L79" s="82">
        <v>0</v>
      </c>
      <c r="M79" s="82">
        <v>0</v>
      </c>
      <c r="N79" s="82">
        <v>0</v>
      </c>
      <c r="O79" s="82">
        <v>0</v>
      </c>
      <c r="P79" s="82">
        <v>239533</v>
      </c>
      <c r="Q79" s="82">
        <v>10</v>
      </c>
    </row>
    <row r="80" spans="1:17" x14ac:dyDescent="0.25">
      <c r="A80" s="63" t="s">
        <v>69</v>
      </c>
      <c r="B80" s="82">
        <v>1483220</v>
      </c>
      <c r="C80" s="82">
        <v>46</v>
      </c>
      <c r="D80" s="82">
        <v>346050</v>
      </c>
      <c r="E80" s="82">
        <v>15</v>
      </c>
      <c r="F80" s="82">
        <v>933700</v>
      </c>
      <c r="G80" s="82">
        <v>24</v>
      </c>
      <c r="H80" s="82">
        <v>88200</v>
      </c>
      <c r="I80" s="82">
        <v>3</v>
      </c>
      <c r="J80" s="82">
        <v>61000</v>
      </c>
      <c r="K80" s="82">
        <v>1</v>
      </c>
      <c r="L80" s="82">
        <v>0</v>
      </c>
      <c r="M80" s="82">
        <v>0</v>
      </c>
      <c r="N80" s="82">
        <v>17070</v>
      </c>
      <c r="O80" s="82">
        <v>1</v>
      </c>
      <c r="P80" s="82">
        <v>37200</v>
      </c>
      <c r="Q80" s="82">
        <v>2</v>
      </c>
    </row>
    <row r="81" spans="1:17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x14ac:dyDescent="0.25">
      <c r="A82" s="64" t="s">
        <v>70</v>
      </c>
      <c r="B82" s="86">
        <f>SUM(B83:B96)</f>
        <v>33482071</v>
      </c>
      <c r="C82" s="86">
        <f t="shared" ref="C82:Q82" si="9">SUM(C83:C96)</f>
        <v>1269</v>
      </c>
      <c r="D82" s="86">
        <f t="shared" si="9"/>
        <v>4889787</v>
      </c>
      <c r="E82" s="86">
        <f t="shared" si="9"/>
        <v>210</v>
      </c>
      <c r="F82" s="86">
        <f t="shared" si="9"/>
        <v>20190859</v>
      </c>
      <c r="G82" s="86">
        <f t="shared" si="9"/>
        <v>675</v>
      </c>
      <c r="H82" s="86">
        <f t="shared" si="9"/>
        <v>754380</v>
      </c>
      <c r="I82" s="86">
        <f t="shared" si="9"/>
        <v>28</v>
      </c>
      <c r="J82" s="86">
        <f t="shared" si="9"/>
        <v>783858</v>
      </c>
      <c r="K82" s="86">
        <f t="shared" si="9"/>
        <v>33</v>
      </c>
      <c r="L82" s="86">
        <f t="shared" si="9"/>
        <v>70250</v>
      </c>
      <c r="M82" s="86">
        <f t="shared" si="9"/>
        <v>4</v>
      </c>
      <c r="N82" s="86">
        <f t="shared" si="9"/>
        <v>472000</v>
      </c>
      <c r="O82" s="86">
        <f t="shared" si="9"/>
        <v>12</v>
      </c>
      <c r="P82" s="86">
        <f t="shared" si="9"/>
        <v>6320937</v>
      </c>
      <c r="Q82" s="86">
        <f t="shared" si="9"/>
        <v>307</v>
      </c>
    </row>
    <row r="83" spans="1:17" x14ac:dyDescent="0.25">
      <c r="A83" s="63" t="s">
        <v>71</v>
      </c>
      <c r="B83" s="82">
        <v>3132142</v>
      </c>
      <c r="C83" s="82">
        <v>134</v>
      </c>
      <c r="D83" s="82">
        <v>1318750</v>
      </c>
      <c r="E83" s="82">
        <v>72</v>
      </c>
      <c r="F83" s="82">
        <v>1497792</v>
      </c>
      <c r="G83" s="82">
        <v>51</v>
      </c>
      <c r="H83" s="82">
        <v>117100</v>
      </c>
      <c r="I83" s="82">
        <v>6</v>
      </c>
      <c r="J83" s="82">
        <v>135000</v>
      </c>
      <c r="K83" s="82">
        <v>1</v>
      </c>
      <c r="L83" s="82">
        <v>1500</v>
      </c>
      <c r="M83" s="82">
        <v>1</v>
      </c>
      <c r="N83" s="82">
        <v>23500</v>
      </c>
      <c r="O83" s="82">
        <v>1</v>
      </c>
      <c r="P83" s="82">
        <v>38500</v>
      </c>
      <c r="Q83" s="82">
        <v>2</v>
      </c>
    </row>
    <row r="84" spans="1:17" x14ac:dyDescent="0.25">
      <c r="A84" s="63" t="s">
        <v>72</v>
      </c>
      <c r="B84" s="82">
        <v>14740846</v>
      </c>
      <c r="C84" s="82">
        <v>529</v>
      </c>
      <c r="D84" s="82">
        <v>2464177</v>
      </c>
      <c r="E84" s="82">
        <v>101</v>
      </c>
      <c r="F84" s="82">
        <v>10978739</v>
      </c>
      <c r="G84" s="82">
        <v>377</v>
      </c>
      <c r="H84" s="82">
        <v>524480</v>
      </c>
      <c r="I84" s="82">
        <v>17</v>
      </c>
      <c r="J84" s="82">
        <v>196500</v>
      </c>
      <c r="K84" s="82">
        <v>13</v>
      </c>
      <c r="L84" s="82">
        <v>0</v>
      </c>
      <c r="M84" s="82">
        <v>0</v>
      </c>
      <c r="N84" s="82">
        <v>398500</v>
      </c>
      <c r="O84" s="82">
        <v>7</v>
      </c>
      <c r="P84" s="82">
        <v>178450</v>
      </c>
      <c r="Q84" s="82">
        <v>14</v>
      </c>
    </row>
    <row r="85" spans="1:17" x14ac:dyDescent="0.25">
      <c r="A85" s="63" t="s">
        <v>73</v>
      </c>
      <c r="B85" s="82">
        <v>211950</v>
      </c>
      <c r="C85" s="82">
        <v>9</v>
      </c>
      <c r="D85" s="82">
        <v>42000</v>
      </c>
      <c r="E85" s="82">
        <v>2</v>
      </c>
      <c r="F85" s="82">
        <v>154950</v>
      </c>
      <c r="G85" s="82">
        <v>6</v>
      </c>
      <c r="H85" s="82">
        <v>0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O85" s="82">
        <v>0</v>
      </c>
      <c r="P85" s="82">
        <v>15000</v>
      </c>
      <c r="Q85" s="82">
        <v>1</v>
      </c>
    </row>
    <row r="86" spans="1:17" x14ac:dyDescent="0.25">
      <c r="A86" s="63" t="s">
        <v>74</v>
      </c>
      <c r="B86" s="82">
        <v>474560</v>
      </c>
      <c r="C86" s="82">
        <v>14</v>
      </c>
      <c r="D86" s="82">
        <v>0</v>
      </c>
      <c r="E86" s="82">
        <v>0</v>
      </c>
      <c r="F86" s="82">
        <v>242530</v>
      </c>
      <c r="G86" s="82">
        <v>9</v>
      </c>
      <c r="H86" s="82">
        <v>0</v>
      </c>
      <c r="I86" s="82">
        <v>0</v>
      </c>
      <c r="J86" s="82">
        <v>34000</v>
      </c>
      <c r="K86" s="82">
        <v>1</v>
      </c>
      <c r="L86" s="82">
        <v>0</v>
      </c>
      <c r="M86" s="82">
        <v>0</v>
      </c>
      <c r="N86" s="82">
        <v>0</v>
      </c>
      <c r="O86" s="82">
        <v>0</v>
      </c>
      <c r="P86" s="82">
        <v>198030</v>
      </c>
      <c r="Q86" s="82">
        <v>4</v>
      </c>
    </row>
    <row r="87" spans="1:17" x14ac:dyDescent="0.25">
      <c r="A87" s="63" t="s">
        <v>75</v>
      </c>
      <c r="B87" s="82">
        <v>8200</v>
      </c>
      <c r="C87" s="82">
        <v>1</v>
      </c>
      <c r="D87" s="82">
        <v>0</v>
      </c>
      <c r="E87" s="82">
        <v>0</v>
      </c>
      <c r="F87" s="82">
        <v>8200</v>
      </c>
      <c r="G87" s="82">
        <v>1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</row>
    <row r="88" spans="1:17" x14ac:dyDescent="0.25">
      <c r="A88" s="63" t="s">
        <v>76</v>
      </c>
      <c r="B88" s="82">
        <v>1437803</v>
      </c>
      <c r="C88" s="82">
        <v>53</v>
      </c>
      <c r="D88" s="82">
        <v>0</v>
      </c>
      <c r="E88" s="82">
        <v>0</v>
      </c>
      <c r="F88" s="82">
        <v>956269</v>
      </c>
      <c r="G88" s="82">
        <v>26</v>
      </c>
      <c r="H88" s="82">
        <v>0</v>
      </c>
      <c r="I88" s="82">
        <v>0</v>
      </c>
      <c r="J88" s="82">
        <v>70078</v>
      </c>
      <c r="K88" s="82">
        <v>6</v>
      </c>
      <c r="L88" s="82">
        <v>50000</v>
      </c>
      <c r="M88" s="82">
        <v>1</v>
      </c>
      <c r="N88" s="82">
        <v>6000</v>
      </c>
      <c r="O88" s="82">
        <v>1</v>
      </c>
      <c r="P88" s="82">
        <v>355456</v>
      </c>
      <c r="Q88" s="82">
        <v>19</v>
      </c>
    </row>
    <row r="89" spans="1:17" x14ac:dyDescent="0.25">
      <c r="A89" s="63" t="s">
        <v>77</v>
      </c>
      <c r="B89" s="82">
        <v>1432727</v>
      </c>
      <c r="C89" s="82">
        <v>69</v>
      </c>
      <c r="D89" s="82">
        <v>34000</v>
      </c>
      <c r="E89" s="82">
        <v>1</v>
      </c>
      <c r="F89" s="82">
        <v>857879</v>
      </c>
      <c r="G89" s="82">
        <v>37</v>
      </c>
      <c r="H89" s="82">
        <v>46500</v>
      </c>
      <c r="I89" s="82">
        <v>2</v>
      </c>
      <c r="J89" s="82">
        <v>130000</v>
      </c>
      <c r="K89" s="82">
        <v>1</v>
      </c>
      <c r="L89" s="82">
        <v>0</v>
      </c>
      <c r="M89" s="82">
        <v>0</v>
      </c>
      <c r="N89" s="82">
        <v>0</v>
      </c>
      <c r="O89" s="82">
        <v>0</v>
      </c>
      <c r="P89" s="82">
        <v>364348</v>
      </c>
      <c r="Q89" s="82">
        <v>28</v>
      </c>
    </row>
    <row r="90" spans="1:17" x14ac:dyDescent="0.25">
      <c r="A90" s="63" t="s">
        <v>78</v>
      </c>
      <c r="B90" s="82">
        <v>390900</v>
      </c>
      <c r="C90" s="82">
        <v>16</v>
      </c>
      <c r="D90" s="82">
        <v>0</v>
      </c>
      <c r="E90" s="82">
        <v>0</v>
      </c>
      <c r="F90" s="82">
        <v>206200</v>
      </c>
      <c r="G90" s="82">
        <v>7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184700</v>
      </c>
      <c r="Q90" s="82">
        <v>9</v>
      </c>
    </row>
    <row r="91" spans="1:17" x14ac:dyDescent="0.25">
      <c r="A91" s="63" t="s">
        <v>79</v>
      </c>
      <c r="B91" s="82">
        <v>3547425</v>
      </c>
      <c r="C91" s="82">
        <v>95</v>
      </c>
      <c r="D91" s="82">
        <v>263300</v>
      </c>
      <c r="E91" s="82">
        <v>10</v>
      </c>
      <c r="F91" s="82">
        <v>2968125</v>
      </c>
      <c r="G91" s="82">
        <v>76</v>
      </c>
      <c r="H91" s="82">
        <v>66300</v>
      </c>
      <c r="I91" s="82">
        <v>3</v>
      </c>
      <c r="J91" s="82">
        <v>62500</v>
      </c>
      <c r="K91" s="82">
        <v>3</v>
      </c>
      <c r="L91" s="82">
        <v>0</v>
      </c>
      <c r="M91" s="82">
        <v>0</v>
      </c>
      <c r="N91" s="82">
        <v>42000</v>
      </c>
      <c r="O91" s="82">
        <v>1</v>
      </c>
      <c r="P91" s="82">
        <v>145200</v>
      </c>
      <c r="Q91" s="82">
        <v>2</v>
      </c>
    </row>
    <row r="92" spans="1:17" x14ac:dyDescent="0.25">
      <c r="A92" s="63" t="s">
        <v>80</v>
      </c>
      <c r="B92" s="82">
        <v>2011010</v>
      </c>
      <c r="C92" s="82">
        <v>85</v>
      </c>
      <c r="D92" s="82">
        <v>346060</v>
      </c>
      <c r="E92" s="82">
        <v>20</v>
      </c>
      <c r="F92" s="82">
        <v>1558900</v>
      </c>
      <c r="G92" s="82">
        <v>55</v>
      </c>
      <c r="H92" s="82">
        <v>0</v>
      </c>
      <c r="I92" s="82">
        <v>0</v>
      </c>
      <c r="J92" s="82">
        <v>59200</v>
      </c>
      <c r="K92" s="82">
        <v>4</v>
      </c>
      <c r="L92" s="82">
        <v>18750</v>
      </c>
      <c r="M92" s="82">
        <v>2</v>
      </c>
      <c r="N92" s="82">
        <v>2000</v>
      </c>
      <c r="O92" s="82">
        <v>2</v>
      </c>
      <c r="P92" s="82">
        <v>26100</v>
      </c>
      <c r="Q92" s="82">
        <v>2</v>
      </c>
    </row>
    <row r="93" spans="1:17" x14ac:dyDescent="0.25">
      <c r="A93" s="63" t="s">
        <v>81</v>
      </c>
      <c r="B93" s="82">
        <v>3026499</v>
      </c>
      <c r="C93" s="82">
        <v>145</v>
      </c>
      <c r="D93" s="82">
        <v>0</v>
      </c>
      <c r="E93" s="82">
        <v>0</v>
      </c>
      <c r="F93" s="82">
        <v>156550</v>
      </c>
      <c r="G93" s="82">
        <v>6</v>
      </c>
      <c r="H93" s="82">
        <v>0</v>
      </c>
      <c r="I93" s="82">
        <v>0</v>
      </c>
      <c r="J93" s="82">
        <v>26580</v>
      </c>
      <c r="K93" s="82">
        <v>1</v>
      </c>
      <c r="L93" s="82">
        <v>0</v>
      </c>
      <c r="M93" s="82">
        <v>0</v>
      </c>
      <c r="N93" s="82">
        <v>0</v>
      </c>
      <c r="O93" s="82">
        <v>0</v>
      </c>
      <c r="P93" s="82">
        <v>2843369</v>
      </c>
      <c r="Q93" s="82">
        <v>138</v>
      </c>
    </row>
    <row r="94" spans="1:17" x14ac:dyDescent="0.25">
      <c r="A94" s="63" t="s">
        <v>82</v>
      </c>
      <c r="B94" s="82">
        <v>607265</v>
      </c>
      <c r="C94" s="82">
        <v>24</v>
      </c>
      <c r="D94" s="82">
        <v>0</v>
      </c>
      <c r="E94" s="82">
        <v>0</v>
      </c>
      <c r="F94" s="82">
        <v>177365</v>
      </c>
      <c r="G94" s="82">
        <v>7</v>
      </c>
      <c r="H94" s="82">
        <v>0</v>
      </c>
      <c r="I94" s="82">
        <v>0</v>
      </c>
      <c r="J94" s="82">
        <v>70000</v>
      </c>
      <c r="K94" s="82">
        <v>3</v>
      </c>
      <c r="L94" s="82">
        <v>0</v>
      </c>
      <c r="M94" s="82">
        <v>0</v>
      </c>
      <c r="N94" s="82">
        <v>0</v>
      </c>
      <c r="O94" s="82">
        <v>0</v>
      </c>
      <c r="P94" s="82">
        <v>359900</v>
      </c>
      <c r="Q94" s="82">
        <v>14</v>
      </c>
    </row>
    <row r="95" spans="1:17" x14ac:dyDescent="0.25">
      <c r="A95" s="63" t="s">
        <v>83</v>
      </c>
      <c r="B95" s="82">
        <v>2035149</v>
      </c>
      <c r="C95" s="82">
        <v>74</v>
      </c>
      <c r="D95" s="82">
        <v>370000</v>
      </c>
      <c r="E95" s="82">
        <v>2</v>
      </c>
      <c r="F95" s="82">
        <v>291010</v>
      </c>
      <c r="G95" s="82">
        <v>11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1374139</v>
      </c>
      <c r="Q95" s="82">
        <v>61</v>
      </c>
    </row>
    <row r="96" spans="1:17" x14ac:dyDescent="0.25">
      <c r="A96" s="63" t="s">
        <v>84</v>
      </c>
      <c r="B96" s="82">
        <v>425595</v>
      </c>
      <c r="C96" s="82">
        <v>21</v>
      </c>
      <c r="D96" s="82">
        <v>51500</v>
      </c>
      <c r="E96" s="82">
        <v>2</v>
      </c>
      <c r="F96" s="82">
        <v>136350</v>
      </c>
      <c r="G96" s="82">
        <v>6</v>
      </c>
      <c r="H96" s="82">
        <v>0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237745</v>
      </c>
      <c r="Q96" s="82">
        <v>13</v>
      </c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68EC-070D-4BC9-8996-BAC2DE57FD75}">
  <dimension ref="A1:T96"/>
  <sheetViews>
    <sheetView workbookViewId="0"/>
  </sheetViews>
  <sheetFormatPr defaultColWidth="9.140625" defaultRowHeight="15" x14ac:dyDescent="0.25"/>
  <cols>
    <col min="1" max="1" width="28.5703125" style="17" bestFit="1" customWidth="1"/>
    <col min="2" max="2" width="14.85546875" style="17" bestFit="1" customWidth="1"/>
    <col min="3" max="3" width="11.7109375" style="17" customWidth="1"/>
    <col min="4" max="4" width="15" style="17" bestFit="1" customWidth="1"/>
    <col min="5" max="5" width="11.7109375" style="17" customWidth="1"/>
    <col min="6" max="6" width="14.85546875" style="17" bestFit="1" customWidth="1"/>
    <col min="7" max="7" width="11.7109375" style="17" customWidth="1"/>
    <col min="8" max="8" width="14.85546875" style="17" customWidth="1"/>
    <col min="9" max="9" width="14.42578125" style="17" customWidth="1"/>
    <col min="10" max="10" width="13.85546875" style="17" bestFit="1" customWidth="1"/>
    <col min="11" max="11" width="9.140625" style="17"/>
    <col min="12" max="12" width="12.85546875" style="17" bestFit="1" customWidth="1"/>
    <col min="13" max="13" width="9.140625" style="17"/>
    <col min="14" max="14" width="12.85546875" style="17" bestFit="1" customWidth="1"/>
    <col min="15" max="15" width="9.140625" style="17"/>
    <col min="16" max="16" width="13.85546875" style="17" bestFit="1" customWidth="1"/>
    <col min="17" max="17" width="9.140625" style="17"/>
    <col min="18" max="18" width="1.5703125" style="63" customWidth="1"/>
    <col min="19" max="19" width="14.42578125" style="63" bestFit="1" customWidth="1"/>
    <col min="20" max="20" width="18.85546875" style="63" bestFit="1" customWidth="1"/>
    <col min="21" max="33" width="2.140625" style="63" customWidth="1"/>
    <col min="34" max="34" width="6.85546875" style="63" customWidth="1"/>
    <col min="35" max="35" width="11" style="63" customWidth="1"/>
    <col min="36" max="16384" width="9.140625" style="63"/>
  </cols>
  <sheetData>
    <row r="1" spans="1:20" x14ac:dyDescent="0.25">
      <c r="A1" s="26" t="s">
        <v>0</v>
      </c>
      <c r="B1" s="104" t="s">
        <v>124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81" t="s">
        <v>8</v>
      </c>
      <c r="C4" s="4"/>
      <c r="D4" s="81" t="s">
        <v>8</v>
      </c>
      <c r="E4" s="4"/>
      <c r="F4" s="81" t="s">
        <v>8</v>
      </c>
      <c r="G4" s="4"/>
      <c r="H4" s="81" t="s">
        <v>8</v>
      </c>
      <c r="I4" s="4"/>
      <c r="J4" s="81" t="s">
        <v>8</v>
      </c>
      <c r="K4" s="4"/>
      <c r="L4" s="81" t="s">
        <v>8</v>
      </c>
      <c r="M4" s="4"/>
      <c r="N4" s="81" t="s">
        <v>8</v>
      </c>
      <c r="O4" s="4"/>
      <c r="P4" s="81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x14ac:dyDescent="0.25">
      <c r="A6" s="2" t="s">
        <v>9</v>
      </c>
      <c r="B6" s="86">
        <f>SUM(B8+B17+B24+B36+B47+B56+B71+B82)</f>
        <v>462574413</v>
      </c>
      <c r="C6" s="82">
        <v>12408</v>
      </c>
      <c r="D6" s="86">
        <f>D8+D17+D24+D36+D47+D56+D71+D82</f>
        <v>258106875</v>
      </c>
      <c r="E6" s="82">
        <v>7435</v>
      </c>
      <c r="F6" s="86">
        <f>F8+F17+F24+F36+F47+F56+F71+F82</f>
        <v>149385741</v>
      </c>
      <c r="G6" s="82">
        <v>3639</v>
      </c>
      <c r="H6" s="86">
        <f>H8+H17+H24+H36+H47+H56+H71+H82</f>
        <v>17957461</v>
      </c>
      <c r="I6" s="82">
        <v>233</v>
      </c>
      <c r="J6" s="86">
        <f>J8+J17+J24+J36+J47+J56+J71+J82</f>
        <v>14218873</v>
      </c>
      <c r="K6" s="82">
        <v>349</v>
      </c>
      <c r="L6" s="86">
        <f>L8+L17+L24+L36+L47+L56+L71+L82</f>
        <v>1818415</v>
      </c>
      <c r="M6" s="82">
        <v>93</v>
      </c>
      <c r="N6" s="86">
        <f>N8+N17+N24+N36+N47+N56+N71+N82</f>
        <v>8067830</v>
      </c>
      <c r="O6" s="82">
        <v>106</v>
      </c>
      <c r="P6" s="86">
        <f>P8+P17+P24+P36+P47+P56+P71+P82</f>
        <v>13019218</v>
      </c>
      <c r="Q6" s="82">
        <v>553</v>
      </c>
      <c r="S6" s="75">
        <f>+B6/C6*1000</f>
        <v>37280336.315280467</v>
      </c>
      <c r="T6" s="76" t="s">
        <v>9</v>
      </c>
    </row>
    <row r="7" spans="1:20" x14ac:dyDescent="0.25">
      <c r="A7" s="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S7" s="75">
        <f>B8/C8*1000</f>
        <v>43924997.24621354</v>
      </c>
      <c r="T7" s="76" t="s">
        <v>10</v>
      </c>
    </row>
    <row r="8" spans="1:20" x14ac:dyDescent="0.25">
      <c r="A8" s="2" t="s">
        <v>10</v>
      </c>
      <c r="B8" s="86">
        <f>SUM(B9:B15)</f>
        <v>350916803</v>
      </c>
      <c r="C8" s="82">
        <v>7989</v>
      </c>
      <c r="D8" s="86">
        <f>SUM(D9:D15)</f>
        <v>222263076</v>
      </c>
      <c r="E8" s="82">
        <v>5889</v>
      </c>
      <c r="F8" s="86">
        <f>SUM(F9:F15)</f>
        <v>93442945</v>
      </c>
      <c r="G8" s="82">
        <v>1588</v>
      </c>
      <c r="H8" s="86">
        <f>SUM(H9:H15)</f>
        <v>15745551</v>
      </c>
      <c r="I8" s="82">
        <v>155</v>
      </c>
      <c r="J8" s="82">
        <v>10385526</v>
      </c>
      <c r="K8" s="82">
        <v>192</v>
      </c>
      <c r="L8" s="82">
        <v>1097175</v>
      </c>
      <c r="M8" s="82">
        <v>54</v>
      </c>
      <c r="N8" s="82">
        <v>5488975</v>
      </c>
      <c r="O8" s="82">
        <v>60</v>
      </c>
      <c r="P8" s="82">
        <v>2493555</v>
      </c>
      <c r="Q8" s="82">
        <v>51</v>
      </c>
      <c r="S8" s="75">
        <f>(B17+B24+B36+B47+B56+B71+B82)/(C17+C24+C36+C47+C56+C71+C82)*1000</f>
        <v>25267619.370898392</v>
      </c>
      <c r="T8" s="76" t="s">
        <v>107</v>
      </c>
    </row>
    <row r="9" spans="1:20" x14ac:dyDescent="0.25">
      <c r="A9" s="63" t="s">
        <v>11</v>
      </c>
      <c r="B9" s="82">
        <v>177707140</v>
      </c>
      <c r="C9" s="82">
        <v>4206</v>
      </c>
      <c r="D9" s="82">
        <v>123503008</v>
      </c>
      <c r="E9" s="82">
        <v>3414</v>
      </c>
      <c r="F9" s="82">
        <v>36370211</v>
      </c>
      <c r="G9" s="82">
        <v>606</v>
      </c>
      <c r="H9" s="82">
        <v>9686194</v>
      </c>
      <c r="I9" s="82">
        <v>95</v>
      </c>
      <c r="J9" s="82">
        <v>4004397</v>
      </c>
      <c r="K9" s="82">
        <v>55</v>
      </c>
      <c r="L9" s="82">
        <v>352750</v>
      </c>
      <c r="M9" s="82">
        <v>7</v>
      </c>
      <c r="N9" s="82">
        <v>3128200</v>
      </c>
      <c r="O9" s="82">
        <v>23</v>
      </c>
      <c r="P9" s="82">
        <v>662380</v>
      </c>
      <c r="Q9" s="82">
        <v>6</v>
      </c>
      <c r="S9" s="75">
        <f>B71/C71*1000</f>
        <v>20121537.366548043</v>
      </c>
      <c r="T9" s="76" t="s">
        <v>55</v>
      </c>
    </row>
    <row r="10" spans="1:20" x14ac:dyDescent="0.25">
      <c r="A10" s="63" t="s">
        <v>12</v>
      </c>
      <c r="B10" s="82">
        <v>63282324</v>
      </c>
      <c r="C10" s="82">
        <v>1369</v>
      </c>
      <c r="D10" s="82">
        <v>40817948</v>
      </c>
      <c r="E10" s="82">
        <v>1043</v>
      </c>
      <c r="F10" s="82">
        <v>15145176</v>
      </c>
      <c r="G10" s="82">
        <v>253</v>
      </c>
      <c r="H10" s="82">
        <v>4309050</v>
      </c>
      <c r="I10" s="82">
        <v>29</v>
      </c>
      <c r="J10" s="82">
        <v>2128050</v>
      </c>
      <c r="K10" s="82">
        <v>30</v>
      </c>
      <c r="L10" s="82">
        <v>209000</v>
      </c>
      <c r="M10" s="82">
        <v>2</v>
      </c>
      <c r="N10" s="82">
        <v>569800</v>
      </c>
      <c r="O10" s="82">
        <v>9</v>
      </c>
      <c r="P10" s="82">
        <v>103300</v>
      </c>
      <c r="Q10" s="82">
        <v>3</v>
      </c>
    </row>
    <row r="11" spans="1:20" x14ac:dyDescent="0.25">
      <c r="A11" s="63" t="s">
        <v>13</v>
      </c>
      <c r="B11" s="82">
        <v>8935446</v>
      </c>
      <c r="C11" s="82">
        <v>144</v>
      </c>
      <c r="D11" s="82">
        <v>4933196</v>
      </c>
      <c r="E11" s="82">
        <v>95</v>
      </c>
      <c r="F11" s="82">
        <v>3390750</v>
      </c>
      <c r="G11" s="82">
        <v>40</v>
      </c>
      <c r="H11" s="82">
        <v>479500</v>
      </c>
      <c r="I11" s="82">
        <v>4</v>
      </c>
      <c r="J11" s="82">
        <v>52500</v>
      </c>
      <c r="K11" s="82">
        <v>2</v>
      </c>
      <c r="L11" s="82">
        <v>0</v>
      </c>
      <c r="M11" s="82">
        <v>0</v>
      </c>
      <c r="N11" s="82">
        <v>76000</v>
      </c>
      <c r="O11" s="82">
        <v>2</v>
      </c>
      <c r="P11" s="82">
        <v>3500</v>
      </c>
      <c r="Q11" s="82">
        <v>1</v>
      </c>
    </row>
    <row r="12" spans="1:20" x14ac:dyDescent="0.25">
      <c r="A12" s="63" t="s">
        <v>14</v>
      </c>
      <c r="B12" s="82">
        <v>34079454</v>
      </c>
      <c r="C12" s="82">
        <v>612</v>
      </c>
      <c r="D12" s="82">
        <v>17408684</v>
      </c>
      <c r="E12" s="82">
        <v>380</v>
      </c>
      <c r="F12" s="82">
        <v>14442120</v>
      </c>
      <c r="G12" s="82">
        <v>220</v>
      </c>
      <c r="H12" s="82">
        <v>362600</v>
      </c>
      <c r="I12" s="82">
        <v>2</v>
      </c>
      <c r="J12" s="82">
        <v>783150</v>
      </c>
      <c r="K12" s="82">
        <v>6</v>
      </c>
      <c r="L12" s="82">
        <v>19000</v>
      </c>
      <c r="M12" s="82">
        <v>1</v>
      </c>
      <c r="N12" s="82">
        <v>0</v>
      </c>
      <c r="O12" s="82">
        <v>0</v>
      </c>
      <c r="P12" s="82">
        <v>1063900</v>
      </c>
      <c r="Q12" s="82">
        <v>3</v>
      </c>
    </row>
    <row r="13" spans="1:20" x14ac:dyDescent="0.25">
      <c r="A13" s="63" t="s">
        <v>15</v>
      </c>
      <c r="B13" s="82">
        <v>47396636</v>
      </c>
      <c r="C13" s="82">
        <v>1218</v>
      </c>
      <c r="D13" s="82">
        <v>28745375</v>
      </c>
      <c r="E13" s="82">
        <v>815</v>
      </c>
      <c r="F13" s="82">
        <v>13754800</v>
      </c>
      <c r="G13" s="82">
        <v>253</v>
      </c>
      <c r="H13" s="82">
        <v>847207</v>
      </c>
      <c r="I13" s="82">
        <v>23</v>
      </c>
      <c r="J13" s="82">
        <v>2981729</v>
      </c>
      <c r="K13" s="82">
        <v>88</v>
      </c>
      <c r="L13" s="82">
        <v>365075</v>
      </c>
      <c r="M13" s="82">
        <v>21</v>
      </c>
      <c r="N13" s="82">
        <v>702450</v>
      </c>
      <c r="O13" s="82">
        <v>18</v>
      </c>
      <c r="P13" s="82">
        <v>0</v>
      </c>
      <c r="Q13" s="82">
        <v>0</v>
      </c>
    </row>
    <row r="14" spans="1:20" x14ac:dyDescent="0.25">
      <c r="A14" s="63" t="s">
        <v>17</v>
      </c>
      <c r="B14" s="82">
        <v>18957328</v>
      </c>
      <c r="C14" s="82">
        <v>406</v>
      </c>
      <c r="D14" s="82">
        <v>6854865</v>
      </c>
      <c r="E14" s="82">
        <v>142</v>
      </c>
      <c r="F14" s="82">
        <v>10211588</v>
      </c>
      <c r="G14" s="82">
        <v>213</v>
      </c>
      <c r="H14" s="82">
        <v>61000</v>
      </c>
      <c r="I14" s="82">
        <v>2</v>
      </c>
      <c r="J14" s="82">
        <v>435700</v>
      </c>
      <c r="K14" s="82">
        <v>11</v>
      </c>
      <c r="L14" s="82">
        <v>151350</v>
      </c>
      <c r="M14" s="82">
        <v>23</v>
      </c>
      <c r="N14" s="82">
        <v>1012525</v>
      </c>
      <c r="O14" s="82">
        <v>8</v>
      </c>
      <c r="P14" s="82">
        <v>230300</v>
      </c>
      <c r="Q14" s="82">
        <v>7</v>
      </c>
      <c r="S14" s="46">
        <f>+(D6+F6)/(E6+G6)*1000</f>
        <v>36797238.215640239</v>
      </c>
      <c r="T14" s="46" t="str">
        <f t="shared" ref="T14:T17" si="0">T6</f>
        <v>Landið allt</v>
      </c>
    </row>
    <row r="15" spans="1:20" x14ac:dyDescent="0.25">
      <c r="A15" s="63" t="s">
        <v>18</v>
      </c>
      <c r="B15" s="82">
        <v>558475</v>
      </c>
      <c r="C15" s="82">
        <v>34</v>
      </c>
      <c r="D15" s="82">
        <v>0</v>
      </c>
      <c r="E15" s="82">
        <v>0</v>
      </c>
      <c r="F15" s="82">
        <v>128300</v>
      </c>
      <c r="G15" s="82">
        <v>3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430175</v>
      </c>
      <c r="Q15" s="82">
        <v>31</v>
      </c>
      <c r="S15" s="46">
        <f>(D8+F8)/(E8+G8)*1000</f>
        <v>42223621.907182023</v>
      </c>
      <c r="T15" s="46" t="str">
        <f t="shared" si="0"/>
        <v>Höfuðborgarsvæðið</v>
      </c>
    </row>
    <row r="16" spans="1:20" x14ac:dyDescent="0.25">
      <c r="A16" s="2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S16" s="46">
        <f>(D17+F17+D24+F24+D36+F36+D47+F47+D56+F56+D71+F71+D82+F82)/(E17+G17+E24+G24+E36+G36+E47+G47+E56+G56+E71+G71+E82+G82)*1000</f>
        <v>25517541.006394219</v>
      </c>
      <c r="T16" s="46" t="str">
        <f t="shared" si="0"/>
        <v>Landsbyggðin</v>
      </c>
    </row>
    <row r="17" spans="1:20" x14ac:dyDescent="0.25">
      <c r="A17" s="2" t="s">
        <v>19</v>
      </c>
      <c r="B17" s="86">
        <f>SUM(B18:B22)</f>
        <v>29241433</v>
      </c>
      <c r="C17" s="82">
        <v>1069</v>
      </c>
      <c r="D17" s="86">
        <f>SUM(D18:D22)</f>
        <v>10794803</v>
      </c>
      <c r="E17" s="82">
        <v>475</v>
      </c>
      <c r="F17" s="86">
        <f>SUM(F18:F22)</f>
        <v>15254759</v>
      </c>
      <c r="G17" s="82">
        <v>500</v>
      </c>
      <c r="H17" s="86">
        <f>SUM(H18:H22)</f>
        <v>429761</v>
      </c>
      <c r="I17" s="82">
        <v>16</v>
      </c>
      <c r="J17" s="86">
        <f>SUM(J18:J22)</f>
        <v>1352360</v>
      </c>
      <c r="K17" s="82">
        <v>53</v>
      </c>
      <c r="L17" s="86">
        <f>SUM(L18:L22)</f>
        <v>177850</v>
      </c>
      <c r="M17" s="82">
        <v>10</v>
      </c>
      <c r="N17" s="86">
        <f>SUM(N18:N22)</f>
        <v>1217700</v>
      </c>
      <c r="O17" s="82">
        <v>10</v>
      </c>
      <c r="P17" s="86">
        <f>SUM(P18:P22)</f>
        <v>14200</v>
      </c>
      <c r="Q17" s="82">
        <v>5</v>
      </c>
      <c r="S17" s="46">
        <f>(D71+F71)/(E71+G71)*1000</f>
        <v>19937684.87394958</v>
      </c>
      <c r="T17" s="46" t="str">
        <f t="shared" si="0"/>
        <v>Austurland</v>
      </c>
    </row>
    <row r="18" spans="1:20" x14ac:dyDescent="0.25">
      <c r="A18" s="63" t="s">
        <v>20</v>
      </c>
      <c r="B18" s="82">
        <v>22487525</v>
      </c>
      <c r="C18" s="82">
        <v>772</v>
      </c>
      <c r="D18" s="82">
        <v>9673744</v>
      </c>
      <c r="E18" s="82">
        <v>408</v>
      </c>
      <c r="F18" s="82">
        <v>9689410</v>
      </c>
      <c r="G18" s="82">
        <v>275</v>
      </c>
      <c r="H18" s="82">
        <v>406561</v>
      </c>
      <c r="I18" s="82">
        <v>15</v>
      </c>
      <c r="J18" s="82">
        <v>1308060</v>
      </c>
      <c r="K18" s="82">
        <v>49</v>
      </c>
      <c r="L18" s="82">
        <v>177850</v>
      </c>
      <c r="M18" s="82">
        <v>10</v>
      </c>
      <c r="N18" s="82">
        <v>1217700</v>
      </c>
      <c r="O18" s="82">
        <v>10</v>
      </c>
      <c r="P18" s="82">
        <v>14200</v>
      </c>
      <c r="Q18" s="82">
        <v>5</v>
      </c>
    </row>
    <row r="19" spans="1:20" x14ac:dyDescent="0.25">
      <c r="A19" s="63" t="s">
        <v>21</v>
      </c>
      <c r="B19" s="82">
        <v>2602483</v>
      </c>
      <c r="C19" s="82">
        <v>103</v>
      </c>
      <c r="D19" s="82">
        <v>621100</v>
      </c>
      <c r="E19" s="82">
        <v>29</v>
      </c>
      <c r="F19" s="82">
        <v>1957883</v>
      </c>
      <c r="G19" s="82">
        <v>72</v>
      </c>
      <c r="H19" s="82">
        <v>23200</v>
      </c>
      <c r="I19" s="82">
        <v>1</v>
      </c>
      <c r="J19" s="82">
        <v>300</v>
      </c>
      <c r="K19" s="82">
        <v>1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</row>
    <row r="20" spans="1:20" x14ac:dyDescent="0.25">
      <c r="A20" s="63" t="s">
        <v>22</v>
      </c>
      <c r="B20" s="82">
        <v>1584156</v>
      </c>
      <c r="C20" s="82">
        <v>85</v>
      </c>
      <c r="D20" s="82">
        <v>235959</v>
      </c>
      <c r="E20" s="82">
        <v>23</v>
      </c>
      <c r="F20" s="82">
        <v>1304197</v>
      </c>
      <c r="G20" s="82">
        <v>59</v>
      </c>
      <c r="H20" s="82">
        <v>0</v>
      </c>
      <c r="I20" s="82">
        <v>0</v>
      </c>
      <c r="J20" s="82">
        <v>44000</v>
      </c>
      <c r="K20" s="82">
        <v>3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S20" s="63" t="s">
        <v>126</v>
      </c>
    </row>
    <row r="21" spans="1:20" x14ac:dyDescent="0.25">
      <c r="A21" s="63" t="s">
        <v>23</v>
      </c>
      <c r="B21" s="82">
        <v>1409069</v>
      </c>
      <c r="C21" s="82">
        <v>68</v>
      </c>
      <c r="D21" s="82">
        <v>142900</v>
      </c>
      <c r="E21" s="82">
        <v>8</v>
      </c>
      <c r="F21" s="82">
        <v>1266169</v>
      </c>
      <c r="G21" s="82">
        <v>60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S21" s="46">
        <f>C6</f>
        <v>12408</v>
      </c>
      <c r="T21" s="76" t="s">
        <v>9</v>
      </c>
    </row>
    <row r="22" spans="1:20" x14ac:dyDescent="0.25">
      <c r="A22" s="63" t="s">
        <v>24</v>
      </c>
      <c r="B22" s="82">
        <v>1158200</v>
      </c>
      <c r="C22" s="82">
        <v>41</v>
      </c>
      <c r="D22" s="82">
        <v>121100</v>
      </c>
      <c r="E22" s="82">
        <v>7</v>
      </c>
      <c r="F22" s="82">
        <v>1037100</v>
      </c>
      <c r="G22" s="82">
        <v>34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S22" s="46">
        <f>C8</f>
        <v>7989</v>
      </c>
      <c r="T22" s="76" t="s">
        <v>10</v>
      </c>
    </row>
    <row r="23" spans="1:20" x14ac:dyDescent="0.25">
      <c r="A23" s="2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S23" s="46">
        <f>(C17+C24+C36+C47+C56+C82+C71)</f>
        <v>4419</v>
      </c>
      <c r="T23" s="76" t="s">
        <v>107</v>
      </c>
    </row>
    <row r="24" spans="1:20" x14ac:dyDescent="0.25">
      <c r="A24" s="2" t="s">
        <v>25</v>
      </c>
      <c r="B24" s="86">
        <f>SUM(B25:B34)</f>
        <v>15443253</v>
      </c>
      <c r="C24" s="82">
        <v>614</v>
      </c>
      <c r="D24" s="86">
        <f>SUM(D25:D34)</f>
        <v>4544752</v>
      </c>
      <c r="E24" s="82">
        <v>226</v>
      </c>
      <c r="F24" s="86">
        <f>SUM(F25:F34)</f>
        <v>7668644</v>
      </c>
      <c r="G24" s="82">
        <v>243</v>
      </c>
      <c r="H24" s="86">
        <f>SUM(H25:H34)</f>
        <v>143750</v>
      </c>
      <c r="I24" s="82">
        <v>8</v>
      </c>
      <c r="J24" s="86">
        <f>SUM(J25:J34)</f>
        <v>156100</v>
      </c>
      <c r="K24" s="82">
        <v>10</v>
      </c>
      <c r="L24" s="86">
        <f>SUM(L25:L34)</f>
        <v>160300</v>
      </c>
      <c r="M24" s="82">
        <v>5</v>
      </c>
      <c r="N24" s="86">
        <f>SUM(N25:N34)</f>
        <v>456619</v>
      </c>
      <c r="O24" s="82">
        <v>14</v>
      </c>
      <c r="P24" s="86">
        <f>SUM(P25:P34)</f>
        <v>2313088</v>
      </c>
      <c r="Q24" s="82">
        <v>108</v>
      </c>
      <c r="S24" s="46">
        <f>C71</f>
        <v>281</v>
      </c>
      <c r="T24" s="76" t="s">
        <v>55</v>
      </c>
    </row>
    <row r="25" spans="1:20" x14ac:dyDescent="0.25">
      <c r="A25" s="63" t="s">
        <v>26</v>
      </c>
      <c r="B25" s="82">
        <v>8090648</v>
      </c>
      <c r="C25" s="82">
        <v>300</v>
      </c>
      <c r="D25" s="82">
        <v>3502009</v>
      </c>
      <c r="E25" s="82">
        <v>172</v>
      </c>
      <c r="F25" s="82">
        <v>4106789</v>
      </c>
      <c r="G25" s="82">
        <v>111</v>
      </c>
      <c r="H25" s="82">
        <v>115750</v>
      </c>
      <c r="I25" s="82">
        <v>5</v>
      </c>
      <c r="J25" s="82">
        <v>70100</v>
      </c>
      <c r="K25" s="82">
        <v>4</v>
      </c>
      <c r="L25" s="82">
        <v>130800</v>
      </c>
      <c r="M25" s="82">
        <v>3</v>
      </c>
      <c r="N25" s="82">
        <v>63200</v>
      </c>
      <c r="O25" s="82">
        <v>4</v>
      </c>
      <c r="P25" s="82">
        <v>102000</v>
      </c>
      <c r="Q25" s="82">
        <v>1</v>
      </c>
      <c r="T25" s="46"/>
    </row>
    <row r="26" spans="1:20" x14ac:dyDescent="0.25">
      <c r="A26" s="63" t="s">
        <v>27</v>
      </c>
      <c r="B26" s="82">
        <v>545250</v>
      </c>
      <c r="C26" s="82">
        <v>27</v>
      </c>
      <c r="D26" s="82">
        <v>0</v>
      </c>
      <c r="E26" s="82">
        <v>0</v>
      </c>
      <c r="F26" s="82">
        <v>27000</v>
      </c>
      <c r="G26" s="82">
        <v>1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29000</v>
      </c>
      <c r="O26" s="82">
        <v>1</v>
      </c>
      <c r="P26" s="82">
        <v>489250</v>
      </c>
      <c r="Q26" s="82">
        <v>25</v>
      </c>
      <c r="S26" s="46"/>
      <c r="T26" s="46"/>
    </row>
    <row r="27" spans="1:20" x14ac:dyDescent="0.25">
      <c r="A27" s="63" t="s">
        <v>28</v>
      </c>
      <c r="B27" s="82">
        <v>705785</v>
      </c>
      <c r="C27" s="82">
        <v>31</v>
      </c>
      <c r="D27" s="82">
        <v>46000</v>
      </c>
      <c r="E27" s="82">
        <v>1</v>
      </c>
      <c r="F27" s="82">
        <v>339875</v>
      </c>
      <c r="G27" s="82">
        <v>10</v>
      </c>
      <c r="H27" s="82">
        <v>0</v>
      </c>
      <c r="I27" s="82">
        <v>0</v>
      </c>
      <c r="J27" s="82">
        <v>27500</v>
      </c>
      <c r="K27" s="82">
        <v>1</v>
      </c>
      <c r="L27" s="82">
        <v>0</v>
      </c>
      <c r="M27" s="82">
        <v>0</v>
      </c>
      <c r="N27" s="82">
        <v>0</v>
      </c>
      <c r="O27" s="82">
        <v>0</v>
      </c>
      <c r="P27" s="82">
        <v>292410</v>
      </c>
      <c r="Q27" s="82">
        <v>19</v>
      </c>
      <c r="S27" s="46"/>
      <c r="T27" s="46"/>
    </row>
    <row r="28" spans="1:20" x14ac:dyDescent="0.25">
      <c r="A28" s="63" t="s">
        <v>29</v>
      </c>
      <c r="B28" s="82">
        <v>3158678</v>
      </c>
      <c r="C28" s="82">
        <v>141</v>
      </c>
      <c r="D28" s="82">
        <v>574055</v>
      </c>
      <c r="E28" s="82">
        <v>34</v>
      </c>
      <c r="F28" s="82">
        <v>1757205</v>
      </c>
      <c r="G28" s="82">
        <v>53</v>
      </c>
      <c r="H28" s="82">
        <v>16000</v>
      </c>
      <c r="I28" s="82">
        <v>2</v>
      </c>
      <c r="J28" s="82">
        <v>14500</v>
      </c>
      <c r="K28" s="82">
        <v>1</v>
      </c>
      <c r="L28" s="82">
        <v>10000</v>
      </c>
      <c r="M28" s="82">
        <v>1</v>
      </c>
      <c r="N28" s="82">
        <v>19400</v>
      </c>
      <c r="O28" s="82">
        <v>2</v>
      </c>
      <c r="P28" s="82">
        <v>767518</v>
      </c>
      <c r="Q28" s="82">
        <v>48</v>
      </c>
      <c r="S28" s="46"/>
      <c r="T28" s="46"/>
    </row>
    <row r="29" spans="1:20" x14ac:dyDescent="0.25">
      <c r="A29" s="63" t="s">
        <v>30</v>
      </c>
      <c r="B29" s="82">
        <v>350625</v>
      </c>
      <c r="C29" s="82">
        <v>16</v>
      </c>
      <c r="D29" s="82">
        <v>86373</v>
      </c>
      <c r="E29" s="82">
        <v>6</v>
      </c>
      <c r="F29" s="82">
        <v>186752</v>
      </c>
      <c r="G29" s="82">
        <v>8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77500</v>
      </c>
      <c r="O29" s="82">
        <v>2</v>
      </c>
      <c r="P29" s="82">
        <v>0</v>
      </c>
      <c r="Q29" s="82">
        <v>0</v>
      </c>
      <c r="S29" s="46"/>
      <c r="T29" s="46"/>
    </row>
    <row r="30" spans="1:20" x14ac:dyDescent="0.25">
      <c r="A30" s="63" t="s">
        <v>31</v>
      </c>
      <c r="B30" s="82">
        <v>14500</v>
      </c>
      <c r="C30" s="82">
        <v>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14500</v>
      </c>
      <c r="Q30" s="82">
        <v>2</v>
      </c>
    </row>
    <row r="31" spans="1:20" x14ac:dyDescent="0.25">
      <c r="A31" s="63" t="s">
        <v>32</v>
      </c>
      <c r="B31" s="82">
        <v>1014754</v>
      </c>
      <c r="C31" s="82">
        <v>42</v>
      </c>
      <c r="D31" s="82">
        <v>206000</v>
      </c>
      <c r="E31" s="82">
        <v>6</v>
      </c>
      <c r="F31" s="82">
        <v>685385</v>
      </c>
      <c r="G31" s="82">
        <v>29</v>
      </c>
      <c r="H31" s="82">
        <v>0</v>
      </c>
      <c r="I31" s="82">
        <v>0</v>
      </c>
      <c r="J31" s="82">
        <v>34000</v>
      </c>
      <c r="K31" s="82">
        <v>3</v>
      </c>
      <c r="L31" s="82">
        <v>19500</v>
      </c>
      <c r="M31" s="82">
        <v>1</v>
      </c>
      <c r="N31" s="82">
        <v>69019</v>
      </c>
      <c r="O31" s="82">
        <v>2</v>
      </c>
      <c r="P31" s="82">
        <v>850</v>
      </c>
      <c r="Q31" s="82">
        <v>1</v>
      </c>
    </row>
    <row r="32" spans="1:20" x14ac:dyDescent="0.25">
      <c r="A32" s="63" t="s">
        <v>92</v>
      </c>
      <c r="B32" s="82">
        <v>70000</v>
      </c>
      <c r="C32" s="82">
        <v>1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70000</v>
      </c>
      <c r="Q32" s="82">
        <v>1</v>
      </c>
    </row>
    <row r="33" spans="1:17" x14ac:dyDescent="0.25">
      <c r="A33" s="63" t="s">
        <v>33</v>
      </c>
      <c r="B33" s="82">
        <v>1429513</v>
      </c>
      <c r="C33" s="82">
        <v>47</v>
      </c>
      <c r="D33" s="82">
        <v>130315</v>
      </c>
      <c r="E33" s="82">
        <v>7</v>
      </c>
      <c r="F33" s="82">
        <v>546638</v>
      </c>
      <c r="G33" s="82">
        <v>30</v>
      </c>
      <c r="H33" s="82">
        <v>12000</v>
      </c>
      <c r="I33" s="82">
        <v>1</v>
      </c>
      <c r="J33" s="82">
        <v>10000</v>
      </c>
      <c r="K33" s="82">
        <v>1</v>
      </c>
      <c r="L33" s="82">
        <v>0</v>
      </c>
      <c r="M33" s="82">
        <v>0</v>
      </c>
      <c r="N33" s="82">
        <v>197000</v>
      </c>
      <c r="O33" s="82">
        <v>2</v>
      </c>
      <c r="P33" s="82">
        <v>533560</v>
      </c>
      <c r="Q33" s="82">
        <v>6</v>
      </c>
    </row>
    <row r="34" spans="1:17" x14ac:dyDescent="0.25">
      <c r="A34" s="63" t="s">
        <v>34</v>
      </c>
      <c r="B34" s="82">
        <v>63500</v>
      </c>
      <c r="C34" s="82">
        <v>7</v>
      </c>
      <c r="D34" s="82">
        <v>0</v>
      </c>
      <c r="E34" s="82">
        <v>0</v>
      </c>
      <c r="F34" s="82">
        <v>19000</v>
      </c>
      <c r="G34" s="82">
        <v>1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1500</v>
      </c>
      <c r="O34" s="82">
        <v>1</v>
      </c>
      <c r="P34" s="82">
        <v>43000</v>
      </c>
      <c r="Q34" s="82">
        <v>5</v>
      </c>
    </row>
    <row r="35" spans="1:17" x14ac:dyDescent="0.25">
      <c r="A35" s="8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2" t="s">
        <v>35</v>
      </c>
      <c r="B36" s="86">
        <f>SUM(B37:B45)</f>
        <v>2457120</v>
      </c>
      <c r="C36" s="82">
        <v>179</v>
      </c>
      <c r="D36" s="86">
        <f>SUM(D37:D45)</f>
        <v>565056</v>
      </c>
      <c r="E36" s="82">
        <v>50</v>
      </c>
      <c r="F36" s="86">
        <f>SUM(F37:F45)</f>
        <v>1224827</v>
      </c>
      <c r="G36" s="82">
        <v>92</v>
      </c>
      <c r="H36" s="86">
        <f>SUM(H37:H45)</f>
        <v>140125</v>
      </c>
      <c r="I36" s="82">
        <v>11</v>
      </c>
      <c r="J36" s="86">
        <f>SUM(J37:J45)</f>
        <v>222865</v>
      </c>
      <c r="K36" s="82">
        <v>11</v>
      </c>
      <c r="L36" s="86">
        <f>SUM(L37:L45)</f>
        <v>13500</v>
      </c>
      <c r="M36" s="82">
        <v>1</v>
      </c>
      <c r="N36" s="86">
        <f>SUM(N37:N45)</f>
        <v>115317</v>
      </c>
      <c r="O36" s="82">
        <v>3</v>
      </c>
      <c r="P36" s="86">
        <f>SUM(P37:P45)</f>
        <v>175430</v>
      </c>
      <c r="Q36" s="82">
        <v>11</v>
      </c>
    </row>
    <row r="37" spans="1:17" x14ac:dyDescent="0.25">
      <c r="A37" s="63" t="s">
        <v>36</v>
      </c>
      <c r="B37" s="82">
        <v>246700</v>
      </c>
      <c r="C37" s="82">
        <v>22</v>
      </c>
      <c r="D37" s="82">
        <v>30000</v>
      </c>
      <c r="E37" s="82">
        <v>5</v>
      </c>
      <c r="F37" s="82">
        <v>135250</v>
      </c>
      <c r="G37" s="82">
        <v>12</v>
      </c>
      <c r="H37" s="82">
        <v>73950</v>
      </c>
      <c r="I37" s="82">
        <v>4</v>
      </c>
      <c r="J37" s="82">
        <v>7500</v>
      </c>
      <c r="K37" s="82">
        <v>1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</row>
    <row r="38" spans="1:17" x14ac:dyDescent="0.25">
      <c r="A38" s="63" t="s">
        <v>37</v>
      </c>
      <c r="B38" s="82">
        <v>1415922</v>
      </c>
      <c r="C38" s="82">
        <v>97</v>
      </c>
      <c r="D38" s="82">
        <v>444106</v>
      </c>
      <c r="E38" s="82">
        <v>33</v>
      </c>
      <c r="F38" s="82">
        <v>677378</v>
      </c>
      <c r="G38" s="82">
        <v>46</v>
      </c>
      <c r="H38" s="82">
        <v>27000</v>
      </c>
      <c r="I38" s="82">
        <v>4</v>
      </c>
      <c r="J38" s="82">
        <v>208121</v>
      </c>
      <c r="K38" s="82">
        <v>9</v>
      </c>
      <c r="L38" s="82">
        <v>13500</v>
      </c>
      <c r="M38" s="82">
        <v>1</v>
      </c>
      <c r="N38" s="82">
        <v>40317</v>
      </c>
      <c r="O38" s="82">
        <v>2</v>
      </c>
      <c r="P38" s="82">
        <v>5500</v>
      </c>
      <c r="Q38" s="82">
        <v>2</v>
      </c>
    </row>
    <row r="39" spans="1:17" x14ac:dyDescent="0.25">
      <c r="A39" s="63" t="s">
        <v>38</v>
      </c>
      <c r="B39" s="82">
        <v>56022</v>
      </c>
      <c r="C39" s="82">
        <v>3</v>
      </c>
      <c r="D39" s="82">
        <v>0</v>
      </c>
      <c r="E39" s="82">
        <v>0</v>
      </c>
      <c r="F39" s="82">
        <v>25522</v>
      </c>
      <c r="G39" s="82">
        <v>1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30500</v>
      </c>
      <c r="Q39" s="82">
        <v>2</v>
      </c>
    </row>
    <row r="40" spans="1:17" x14ac:dyDescent="0.25">
      <c r="A40" s="63" t="s">
        <v>39</v>
      </c>
      <c r="B40" s="82">
        <v>56500</v>
      </c>
      <c r="C40" s="82">
        <v>5</v>
      </c>
      <c r="D40" s="82">
        <v>15800</v>
      </c>
      <c r="E40" s="82">
        <v>2</v>
      </c>
      <c r="F40" s="82">
        <v>40700</v>
      </c>
      <c r="G40" s="82">
        <v>3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</row>
    <row r="41" spans="1:17" x14ac:dyDescent="0.25">
      <c r="A41" s="63" t="s">
        <v>40</v>
      </c>
      <c r="B41" s="82">
        <v>408669</v>
      </c>
      <c r="C41" s="82">
        <v>35</v>
      </c>
      <c r="D41" s="82">
        <v>64150</v>
      </c>
      <c r="E41" s="82">
        <v>9</v>
      </c>
      <c r="F41" s="82">
        <v>257489</v>
      </c>
      <c r="G41" s="82">
        <v>21</v>
      </c>
      <c r="H41" s="82">
        <v>11000</v>
      </c>
      <c r="I41" s="82">
        <v>2</v>
      </c>
      <c r="J41" s="82">
        <v>0</v>
      </c>
      <c r="K41" s="82">
        <v>0</v>
      </c>
      <c r="L41" s="82">
        <v>0</v>
      </c>
      <c r="M41" s="82">
        <v>0</v>
      </c>
      <c r="N41" s="82">
        <v>75000</v>
      </c>
      <c r="O41" s="82">
        <v>1</v>
      </c>
      <c r="P41" s="82">
        <v>1030</v>
      </c>
      <c r="Q41" s="82">
        <v>2</v>
      </c>
    </row>
    <row r="42" spans="1:17" x14ac:dyDescent="0.25">
      <c r="A42" s="63" t="s">
        <v>41</v>
      </c>
      <c r="B42" s="82">
        <v>45544</v>
      </c>
      <c r="C42" s="82">
        <v>5</v>
      </c>
      <c r="D42" s="82">
        <v>0</v>
      </c>
      <c r="E42" s="82">
        <v>0</v>
      </c>
      <c r="F42" s="82">
        <v>23300</v>
      </c>
      <c r="G42" s="82">
        <v>3</v>
      </c>
      <c r="H42" s="82">
        <v>0</v>
      </c>
      <c r="I42" s="82">
        <v>0</v>
      </c>
      <c r="J42" s="82">
        <v>7244</v>
      </c>
      <c r="K42" s="82">
        <v>1</v>
      </c>
      <c r="L42" s="82">
        <v>0</v>
      </c>
      <c r="M42" s="82">
        <v>0</v>
      </c>
      <c r="N42" s="82">
        <v>0</v>
      </c>
      <c r="O42" s="82">
        <v>0</v>
      </c>
      <c r="P42" s="82">
        <v>15000</v>
      </c>
      <c r="Q42" s="82">
        <v>1</v>
      </c>
    </row>
    <row r="43" spans="1:17" x14ac:dyDescent="0.25">
      <c r="A43" s="63" t="s">
        <v>85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</row>
    <row r="44" spans="1:17" x14ac:dyDescent="0.25">
      <c r="A44" s="63" t="s">
        <v>86</v>
      </c>
      <c r="B44" s="82">
        <v>9690</v>
      </c>
      <c r="C44" s="82">
        <v>1</v>
      </c>
      <c r="D44" s="82">
        <v>0</v>
      </c>
      <c r="E44" s="82">
        <v>0</v>
      </c>
      <c r="F44" s="82">
        <v>9690</v>
      </c>
      <c r="G44" s="82">
        <v>1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</row>
    <row r="45" spans="1:17" x14ac:dyDescent="0.25">
      <c r="A45" s="63" t="s">
        <v>42</v>
      </c>
      <c r="B45" s="82">
        <v>218073</v>
      </c>
      <c r="C45" s="82">
        <v>11</v>
      </c>
      <c r="D45" s="82">
        <v>11000</v>
      </c>
      <c r="E45" s="82">
        <v>1</v>
      </c>
      <c r="F45" s="82">
        <v>55498</v>
      </c>
      <c r="G45" s="82">
        <v>5</v>
      </c>
      <c r="H45" s="82">
        <v>28175</v>
      </c>
      <c r="I45" s="82">
        <v>1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123400</v>
      </c>
      <c r="Q45" s="82">
        <v>4</v>
      </c>
    </row>
    <row r="46" spans="1:17" x14ac:dyDescent="0.25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5">
      <c r="A47" s="2" t="s">
        <v>43</v>
      </c>
      <c r="B47" s="86">
        <f>SUM(B48:B54)</f>
        <v>2586480</v>
      </c>
      <c r="C47" s="82">
        <v>140</v>
      </c>
      <c r="D47" s="86">
        <f>SUM(D48:D54)</f>
        <v>335050</v>
      </c>
      <c r="E47" s="82">
        <v>24</v>
      </c>
      <c r="F47" s="86">
        <f>SUM(F48:F54)</f>
        <v>1520826</v>
      </c>
      <c r="G47" s="82">
        <v>80</v>
      </c>
      <c r="H47" s="86">
        <f>SUM(H48:H54)</f>
        <v>54000</v>
      </c>
      <c r="I47" s="82">
        <v>1</v>
      </c>
      <c r="J47" s="86">
        <f>SUM(J48:J54)</f>
        <v>150750</v>
      </c>
      <c r="K47" s="82">
        <v>7</v>
      </c>
      <c r="L47" s="86">
        <f>SUM(L48:L54)</f>
        <v>5000</v>
      </c>
      <c r="M47" s="82">
        <v>1</v>
      </c>
      <c r="N47" s="86">
        <f>SUM(N48:N54)</f>
        <v>73854</v>
      </c>
      <c r="O47" s="82">
        <v>2</v>
      </c>
      <c r="P47" s="86">
        <f>SUM(P48:P54)</f>
        <v>447000</v>
      </c>
      <c r="Q47" s="82">
        <v>25</v>
      </c>
    </row>
    <row r="48" spans="1:17" x14ac:dyDescent="0.25">
      <c r="A48" s="63" t="s">
        <v>44</v>
      </c>
      <c r="B48" s="82">
        <v>1318266</v>
      </c>
      <c r="C48" s="82">
        <v>70</v>
      </c>
      <c r="D48" s="82">
        <v>287500</v>
      </c>
      <c r="E48" s="82">
        <v>19</v>
      </c>
      <c r="F48" s="82">
        <v>800412</v>
      </c>
      <c r="G48" s="82">
        <v>35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3854</v>
      </c>
      <c r="O48" s="82">
        <v>1</v>
      </c>
      <c r="P48" s="82">
        <v>226500</v>
      </c>
      <c r="Q48" s="82">
        <v>15</v>
      </c>
    </row>
    <row r="49" spans="1:17" x14ac:dyDescent="0.25">
      <c r="A49" s="63" t="s">
        <v>45</v>
      </c>
      <c r="B49" s="82">
        <v>422791</v>
      </c>
      <c r="C49" s="82">
        <v>21</v>
      </c>
      <c r="D49" s="82">
        <v>10100</v>
      </c>
      <c r="E49" s="82">
        <v>1</v>
      </c>
      <c r="F49" s="82">
        <v>193941</v>
      </c>
      <c r="G49" s="82">
        <v>11</v>
      </c>
      <c r="H49" s="82">
        <v>54000</v>
      </c>
      <c r="I49" s="82">
        <v>1</v>
      </c>
      <c r="J49" s="82">
        <v>8250</v>
      </c>
      <c r="K49" s="82">
        <v>1</v>
      </c>
      <c r="L49" s="82">
        <v>0</v>
      </c>
      <c r="M49" s="82">
        <v>0</v>
      </c>
      <c r="N49" s="82">
        <v>70000</v>
      </c>
      <c r="O49" s="82">
        <v>1</v>
      </c>
      <c r="P49" s="82">
        <v>86500</v>
      </c>
      <c r="Q49" s="82">
        <v>6</v>
      </c>
    </row>
    <row r="50" spans="1:17" x14ac:dyDescent="0.25">
      <c r="A50" s="63" t="s">
        <v>46</v>
      </c>
      <c r="B50" s="82">
        <v>588953</v>
      </c>
      <c r="C50" s="82">
        <v>31</v>
      </c>
      <c r="D50" s="82">
        <v>28250</v>
      </c>
      <c r="E50" s="82">
        <v>2</v>
      </c>
      <c r="F50" s="82">
        <v>413703</v>
      </c>
      <c r="G50" s="82">
        <v>23</v>
      </c>
      <c r="H50" s="82">
        <v>0</v>
      </c>
      <c r="I50" s="82">
        <v>0</v>
      </c>
      <c r="J50" s="82">
        <v>137500</v>
      </c>
      <c r="K50" s="82">
        <v>4</v>
      </c>
      <c r="L50" s="82">
        <v>5000</v>
      </c>
      <c r="M50" s="82">
        <v>1</v>
      </c>
      <c r="N50" s="82">
        <v>0</v>
      </c>
      <c r="O50" s="82">
        <v>0</v>
      </c>
      <c r="P50" s="82">
        <v>4500</v>
      </c>
      <c r="Q50" s="82">
        <v>1</v>
      </c>
    </row>
    <row r="51" spans="1:17" x14ac:dyDescent="0.25">
      <c r="A51" s="63" t="s">
        <v>47</v>
      </c>
      <c r="B51" s="82">
        <v>126970</v>
      </c>
      <c r="C51" s="82">
        <v>15</v>
      </c>
      <c r="D51" s="82">
        <v>9200</v>
      </c>
      <c r="E51" s="82">
        <v>2</v>
      </c>
      <c r="F51" s="82">
        <v>112770</v>
      </c>
      <c r="G51" s="82">
        <v>11</v>
      </c>
      <c r="H51" s="82">
        <v>0</v>
      </c>
      <c r="I51" s="82">
        <v>0</v>
      </c>
      <c r="J51" s="82">
        <v>5000</v>
      </c>
      <c r="K51" s="82">
        <v>2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</row>
    <row r="52" spans="1:17" x14ac:dyDescent="0.25">
      <c r="A52" s="63" t="s">
        <v>88</v>
      </c>
      <c r="B52" s="82">
        <v>27000</v>
      </c>
      <c r="C52" s="82">
        <v>1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27000</v>
      </c>
      <c r="Q52" s="82">
        <v>1</v>
      </c>
    </row>
    <row r="53" spans="1:17" x14ac:dyDescent="0.25">
      <c r="A53" s="63" t="s">
        <v>48</v>
      </c>
      <c r="B53" s="8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</row>
    <row r="54" spans="1:17" x14ac:dyDescent="0.25">
      <c r="A54" s="63" t="s">
        <v>91</v>
      </c>
      <c r="B54" s="82">
        <v>102500</v>
      </c>
      <c r="C54" s="82">
        <v>2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102500</v>
      </c>
      <c r="Q54" s="82">
        <v>2</v>
      </c>
    </row>
    <row r="55" spans="1:17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x14ac:dyDescent="0.25">
      <c r="A56" s="64" t="s">
        <v>106</v>
      </c>
      <c r="B56" s="86">
        <f>SUM(B57:B69)</f>
        <v>28660741</v>
      </c>
      <c r="C56" s="82">
        <v>999</v>
      </c>
      <c r="D56" s="86">
        <f>SUM(D57:D69)</f>
        <v>14455293</v>
      </c>
      <c r="E56" s="82">
        <v>524</v>
      </c>
      <c r="F56" s="86">
        <f>SUM(F57:F69)</f>
        <v>10731080</v>
      </c>
      <c r="G56" s="82">
        <v>350</v>
      </c>
      <c r="H56" s="86">
        <f>SUM(H57:H69)</f>
        <v>621675</v>
      </c>
      <c r="I56" s="82">
        <v>14</v>
      </c>
      <c r="J56" s="86">
        <f>SUM(J57:J69)</f>
        <v>694200</v>
      </c>
      <c r="K56" s="82">
        <v>27</v>
      </c>
      <c r="L56" s="86">
        <f>SUM(L57:L69)</f>
        <v>311590</v>
      </c>
      <c r="M56" s="82">
        <v>18</v>
      </c>
      <c r="N56" s="86">
        <f>SUM(N57:N69)</f>
        <v>173000</v>
      </c>
      <c r="O56" s="82">
        <v>4</v>
      </c>
      <c r="P56" s="86">
        <f>SUM(P57:P69)</f>
        <v>1673903</v>
      </c>
      <c r="Q56" s="82">
        <v>62</v>
      </c>
    </row>
    <row r="57" spans="1:17" x14ac:dyDescent="0.25">
      <c r="A57" s="63" t="s">
        <v>49</v>
      </c>
      <c r="B57" s="82">
        <v>22788102</v>
      </c>
      <c r="C57" s="82">
        <v>709</v>
      </c>
      <c r="D57" s="82">
        <v>13407947</v>
      </c>
      <c r="E57" s="82">
        <v>455</v>
      </c>
      <c r="F57" s="82">
        <v>7526105</v>
      </c>
      <c r="G57" s="82">
        <v>195</v>
      </c>
      <c r="H57" s="82">
        <v>525575</v>
      </c>
      <c r="I57" s="82">
        <v>8</v>
      </c>
      <c r="J57" s="82">
        <v>617400</v>
      </c>
      <c r="K57" s="82">
        <v>20</v>
      </c>
      <c r="L57" s="82">
        <v>308590</v>
      </c>
      <c r="M57" s="82">
        <v>17</v>
      </c>
      <c r="N57" s="82">
        <v>112000</v>
      </c>
      <c r="O57" s="82">
        <v>3</v>
      </c>
      <c r="P57" s="82">
        <v>290485</v>
      </c>
      <c r="Q57" s="82">
        <v>11</v>
      </c>
    </row>
    <row r="58" spans="1:17" x14ac:dyDescent="0.25">
      <c r="A58" s="63" t="s">
        <v>50</v>
      </c>
      <c r="B58" s="82">
        <v>1873844</v>
      </c>
      <c r="C58" s="82">
        <v>92</v>
      </c>
      <c r="D58" s="82">
        <v>540839</v>
      </c>
      <c r="E58" s="82">
        <v>32</v>
      </c>
      <c r="F58" s="82">
        <v>1126340</v>
      </c>
      <c r="G58" s="82">
        <v>49</v>
      </c>
      <c r="H58" s="82">
        <v>27000</v>
      </c>
      <c r="I58" s="82">
        <v>1</v>
      </c>
      <c r="J58" s="82">
        <v>63800</v>
      </c>
      <c r="K58" s="82">
        <v>5</v>
      </c>
      <c r="L58" s="82">
        <v>0</v>
      </c>
      <c r="M58" s="82">
        <v>0</v>
      </c>
      <c r="N58" s="82">
        <v>0</v>
      </c>
      <c r="O58" s="82">
        <v>0</v>
      </c>
      <c r="P58" s="82">
        <v>115865</v>
      </c>
      <c r="Q58" s="82">
        <v>5</v>
      </c>
    </row>
    <row r="59" spans="1:17" x14ac:dyDescent="0.25">
      <c r="A59" s="63" t="s">
        <v>51</v>
      </c>
      <c r="B59" s="82">
        <v>874450</v>
      </c>
      <c r="C59" s="82">
        <v>56</v>
      </c>
      <c r="D59" s="82">
        <v>245750</v>
      </c>
      <c r="E59" s="82">
        <v>18</v>
      </c>
      <c r="F59" s="82">
        <v>574400</v>
      </c>
      <c r="G59" s="82">
        <v>34</v>
      </c>
      <c r="H59" s="82">
        <v>29000</v>
      </c>
      <c r="I59" s="82">
        <v>1</v>
      </c>
      <c r="J59" s="82">
        <v>0</v>
      </c>
      <c r="K59" s="82">
        <v>0</v>
      </c>
      <c r="L59" s="82">
        <v>3000</v>
      </c>
      <c r="M59" s="82">
        <v>1</v>
      </c>
      <c r="N59" s="82">
        <v>0</v>
      </c>
      <c r="O59" s="82">
        <v>0</v>
      </c>
      <c r="P59" s="82">
        <v>22300</v>
      </c>
      <c r="Q59" s="82">
        <v>2</v>
      </c>
    </row>
    <row r="60" spans="1:17" x14ac:dyDescent="0.25">
      <c r="A60" s="63" t="s">
        <v>52</v>
      </c>
      <c r="B60" s="82">
        <v>755877</v>
      </c>
      <c r="C60" s="82">
        <v>48</v>
      </c>
      <c r="D60" s="82">
        <v>144757</v>
      </c>
      <c r="E60" s="82">
        <v>13</v>
      </c>
      <c r="F60" s="82">
        <v>513220</v>
      </c>
      <c r="G60" s="82">
        <v>28</v>
      </c>
      <c r="H60" s="82">
        <v>20700</v>
      </c>
      <c r="I60" s="82">
        <v>2</v>
      </c>
      <c r="J60" s="82">
        <v>0</v>
      </c>
      <c r="K60" s="82">
        <v>0</v>
      </c>
      <c r="L60" s="82">
        <v>0</v>
      </c>
      <c r="M60" s="82">
        <v>0</v>
      </c>
      <c r="N60" s="82">
        <v>61000</v>
      </c>
      <c r="O60" s="82">
        <v>1</v>
      </c>
      <c r="P60" s="82">
        <v>16200</v>
      </c>
      <c r="Q60" s="82">
        <v>4</v>
      </c>
    </row>
    <row r="61" spans="1:17" x14ac:dyDescent="0.25">
      <c r="A61" s="63" t="s">
        <v>53</v>
      </c>
      <c r="B61" s="82">
        <v>438140</v>
      </c>
      <c r="C61" s="82">
        <v>19</v>
      </c>
      <c r="D61" s="82">
        <v>0</v>
      </c>
      <c r="E61" s="82">
        <v>0</v>
      </c>
      <c r="F61" s="82">
        <v>375340</v>
      </c>
      <c r="G61" s="82">
        <v>14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62800</v>
      </c>
      <c r="Q61" s="82">
        <v>5</v>
      </c>
    </row>
    <row r="62" spans="1:17" x14ac:dyDescent="0.25">
      <c r="A62" s="63" t="s">
        <v>93</v>
      </c>
      <c r="B62" s="82">
        <v>947988</v>
      </c>
      <c r="C62" s="82">
        <v>27</v>
      </c>
      <c r="D62" s="82">
        <v>35500</v>
      </c>
      <c r="E62" s="82">
        <v>2</v>
      </c>
      <c r="F62" s="82">
        <v>147488</v>
      </c>
      <c r="G62" s="82">
        <v>8</v>
      </c>
      <c r="H62" s="82">
        <v>0</v>
      </c>
      <c r="I62" s="82">
        <v>0</v>
      </c>
      <c r="J62" s="82">
        <v>13000</v>
      </c>
      <c r="K62" s="82">
        <v>2</v>
      </c>
      <c r="L62" s="82">
        <v>0</v>
      </c>
      <c r="M62" s="82">
        <v>0</v>
      </c>
      <c r="N62" s="82">
        <v>0</v>
      </c>
      <c r="O62" s="82">
        <v>0</v>
      </c>
      <c r="P62" s="82">
        <v>752000</v>
      </c>
      <c r="Q62" s="82">
        <v>15</v>
      </c>
    </row>
    <row r="63" spans="1:17" x14ac:dyDescent="0.25">
      <c r="A63" s="63" t="s">
        <v>54</v>
      </c>
      <c r="B63" s="82">
        <v>420487</v>
      </c>
      <c r="C63" s="82">
        <v>17</v>
      </c>
      <c r="D63" s="82">
        <v>80500</v>
      </c>
      <c r="E63" s="82">
        <v>4</v>
      </c>
      <c r="F63" s="82">
        <v>221487</v>
      </c>
      <c r="G63" s="82">
        <v>7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118500</v>
      </c>
      <c r="Q63" s="82">
        <v>6</v>
      </c>
    </row>
    <row r="64" spans="1:17" x14ac:dyDescent="0.25">
      <c r="A64" s="63" t="s">
        <v>56</v>
      </c>
      <c r="B64" s="82">
        <v>182500</v>
      </c>
      <c r="C64" s="82">
        <v>8</v>
      </c>
      <c r="D64" s="82">
        <v>0</v>
      </c>
      <c r="E64" s="82">
        <v>0</v>
      </c>
      <c r="F64" s="82">
        <v>99100</v>
      </c>
      <c r="G64" s="82">
        <v>6</v>
      </c>
      <c r="H64" s="82">
        <v>15400</v>
      </c>
      <c r="I64" s="82">
        <v>1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68000</v>
      </c>
      <c r="Q64" s="82">
        <v>1</v>
      </c>
    </row>
    <row r="65" spans="1:17" x14ac:dyDescent="0.25">
      <c r="A65" s="63" t="s">
        <v>57</v>
      </c>
      <c r="B65" s="82">
        <v>56000</v>
      </c>
      <c r="C65" s="82">
        <v>3</v>
      </c>
      <c r="D65" s="82">
        <v>0</v>
      </c>
      <c r="E65" s="82">
        <v>0</v>
      </c>
      <c r="F65" s="82">
        <v>56000</v>
      </c>
      <c r="G65" s="82">
        <v>3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82">
        <v>0</v>
      </c>
    </row>
    <row r="66" spans="1:17" x14ac:dyDescent="0.25">
      <c r="A66" s="63" t="s">
        <v>58</v>
      </c>
      <c r="B66" s="82">
        <v>22300</v>
      </c>
      <c r="C66" s="82">
        <v>1</v>
      </c>
      <c r="D66" s="82">
        <v>0</v>
      </c>
      <c r="E66" s="82">
        <v>0</v>
      </c>
      <c r="F66" s="82">
        <v>22300</v>
      </c>
      <c r="G66" s="82">
        <v>1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>
        <v>0</v>
      </c>
    </row>
    <row r="67" spans="1:17" x14ac:dyDescent="0.25">
      <c r="A67" s="63" t="s">
        <v>59</v>
      </c>
      <c r="B67" s="82">
        <v>281253</v>
      </c>
      <c r="C67" s="82">
        <v>17</v>
      </c>
      <c r="D67" s="82">
        <v>0</v>
      </c>
      <c r="E67" s="82">
        <v>0</v>
      </c>
      <c r="F67" s="82">
        <v>49500</v>
      </c>
      <c r="G67" s="82">
        <v>3</v>
      </c>
      <c r="H67" s="82">
        <v>4000</v>
      </c>
      <c r="I67" s="82">
        <v>1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227753</v>
      </c>
      <c r="Q67" s="82">
        <v>13</v>
      </c>
    </row>
    <row r="68" spans="1:17" x14ac:dyDescent="0.25">
      <c r="A68" s="63" t="s">
        <v>90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</row>
    <row r="69" spans="1:17" x14ac:dyDescent="0.25">
      <c r="A69" s="63" t="s">
        <v>60</v>
      </c>
      <c r="B69" s="82">
        <v>19800</v>
      </c>
      <c r="C69" s="82">
        <v>2</v>
      </c>
      <c r="D69" s="82">
        <v>0</v>
      </c>
      <c r="E69" s="82">
        <v>0</v>
      </c>
      <c r="F69" s="82">
        <v>19800</v>
      </c>
      <c r="G69" s="82">
        <v>2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</row>
    <row r="70" spans="1:17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x14ac:dyDescent="0.25">
      <c r="A71" s="64" t="s">
        <v>55</v>
      </c>
      <c r="B71" s="86">
        <f>SUM(B72:B80)</f>
        <v>5654152</v>
      </c>
      <c r="C71" s="82">
        <v>281</v>
      </c>
      <c r="D71" s="86">
        <f>SUM(D72:D80)</f>
        <v>1578287</v>
      </c>
      <c r="E71" s="82">
        <v>92</v>
      </c>
      <c r="F71" s="86">
        <f>SUM(F72:F80)</f>
        <v>3166882</v>
      </c>
      <c r="G71" s="82">
        <v>146</v>
      </c>
      <c r="H71" s="86">
        <f>SUM(H72:H80)</f>
        <v>415200</v>
      </c>
      <c r="I71" s="82">
        <v>12</v>
      </c>
      <c r="J71" s="86">
        <f>SUM(J72:J80)</f>
        <v>90800</v>
      </c>
      <c r="K71" s="82">
        <v>10</v>
      </c>
      <c r="L71" s="86">
        <f>SUM(L72:L80)</f>
        <v>14500</v>
      </c>
      <c r="M71" s="82">
        <v>1</v>
      </c>
      <c r="N71" s="86">
        <f>SUM(N72:N80)</f>
        <v>24800</v>
      </c>
      <c r="O71" s="82">
        <v>3</v>
      </c>
      <c r="P71" s="86">
        <f>SUM(P72:P80)</f>
        <v>363683</v>
      </c>
      <c r="Q71" s="82">
        <v>17</v>
      </c>
    </row>
    <row r="72" spans="1:17" x14ac:dyDescent="0.25">
      <c r="A72" s="63" t="s">
        <v>61</v>
      </c>
      <c r="B72" s="82">
        <v>279350</v>
      </c>
      <c r="C72" s="82">
        <v>15</v>
      </c>
      <c r="D72" s="82">
        <v>47000</v>
      </c>
      <c r="E72" s="82">
        <v>4</v>
      </c>
      <c r="F72" s="82">
        <v>151350</v>
      </c>
      <c r="G72" s="82">
        <v>7</v>
      </c>
      <c r="H72" s="82">
        <v>8000</v>
      </c>
      <c r="I72" s="82">
        <v>1</v>
      </c>
      <c r="J72" s="82">
        <v>9500</v>
      </c>
      <c r="K72" s="82">
        <v>1</v>
      </c>
      <c r="L72" s="82">
        <v>0</v>
      </c>
      <c r="M72" s="82">
        <v>0</v>
      </c>
      <c r="N72" s="82">
        <v>0</v>
      </c>
      <c r="O72" s="82">
        <v>0</v>
      </c>
      <c r="P72" s="82">
        <v>63500</v>
      </c>
      <c r="Q72" s="82">
        <v>2</v>
      </c>
    </row>
    <row r="73" spans="1:17" x14ac:dyDescent="0.25">
      <c r="A73" s="63" t="s">
        <v>62</v>
      </c>
      <c r="B73" s="82">
        <v>1611450</v>
      </c>
      <c r="C73" s="82">
        <v>94</v>
      </c>
      <c r="D73" s="82">
        <v>416748</v>
      </c>
      <c r="E73" s="82">
        <v>26</v>
      </c>
      <c r="F73" s="82">
        <v>1121819</v>
      </c>
      <c r="G73" s="82">
        <v>61</v>
      </c>
      <c r="H73" s="82">
        <v>36000</v>
      </c>
      <c r="I73" s="82">
        <v>1</v>
      </c>
      <c r="J73" s="82">
        <v>10800</v>
      </c>
      <c r="K73" s="82">
        <v>1</v>
      </c>
      <c r="L73" s="82">
        <v>0</v>
      </c>
      <c r="M73" s="82">
        <v>0</v>
      </c>
      <c r="N73" s="82">
        <v>0</v>
      </c>
      <c r="O73" s="82">
        <v>0</v>
      </c>
      <c r="P73" s="82">
        <v>26083</v>
      </c>
      <c r="Q73" s="82">
        <v>5</v>
      </c>
    </row>
    <row r="74" spans="1:17" x14ac:dyDescent="0.25">
      <c r="A74" s="63" t="s">
        <v>63</v>
      </c>
      <c r="B74" s="82">
        <v>122500</v>
      </c>
      <c r="C74" s="82">
        <v>8</v>
      </c>
      <c r="D74" s="82">
        <v>6000</v>
      </c>
      <c r="E74" s="82">
        <v>1</v>
      </c>
      <c r="F74" s="82">
        <v>102000</v>
      </c>
      <c r="G74" s="82">
        <v>6</v>
      </c>
      <c r="H74" s="82">
        <v>0</v>
      </c>
      <c r="I74" s="82">
        <v>0</v>
      </c>
      <c r="J74" s="82">
        <v>0</v>
      </c>
      <c r="K74" s="82">
        <v>0</v>
      </c>
      <c r="L74" s="82">
        <v>14500</v>
      </c>
      <c r="M74" s="82">
        <v>1</v>
      </c>
      <c r="N74" s="82">
        <v>0</v>
      </c>
      <c r="O74" s="82">
        <v>0</v>
      </c>
      <c r="P74" s="82">
        <v>0</v>
      </c>
      <c r="Q74" s="82">
        <v>0</v>
      </c>
    </row>
    <row r="75" spans="1:17" x14ac:dyDescent="0.25">
      <c r="A75" s="63" t="s">
        <v>64</v>
      </c>
      <c r="B75" s="82">
        <v>20000</v>
      </c>
      <c r="C75" s="82">
        <v>1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20000</v>
      </c>
      <c r="Q75" s="82">
        <v>1</v>
      </c>
    </row>
    <row r="76" spans="1:17" x14ac:dyDescent="0.25">
      <c r="A76" s="63" t="s">
        <v>65</v>
      </c>
      <c r="B76" s="82">
        <v>24500</v>
      </c>
      <c r="C76" s="82">
        <v>3</v>
      </c>
      <c r="D76" s="82">
        <v>0</v>
      </c>
      <c r="E76" s="82">
        <v>0</v>
      </c>
      <c r="F76" s="82">
        <v>21000</v>
      </c>
      <c r="G76" s="82">
        <v>2</v>
      </c>
      <c r="H76" s="82">
        <v>3500</v>
      </c>
      <c r="I76" s="82">
        <v>1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</row>
    <row r="77" spans="1:17" x14ac:dyDescent="0.25">
      <c r="A77" s="63" t="s">
        <v>66</v>
      </c>
      <c r="B77" s="82">
        <v>36800</v>
      </c>
      <c r="C77" s="82">
        <v>5</v>
      </c>
      <c r="D77" s="82">
        <v>0</v>
      </c>
      <c r="E77" s="82">
        <v>0</v>
      </c>
      <c r="F77" s="82">
        <v>7800</v>
      </c>
      <c r="G77" s="82">
        <v>1</v>
      </c>
      <c r="H77" s="82">
        <v>0</v>
      </c>
      <c r="I77" s="82">
        <v>0</v>
      </c>
      <c r="J77" s="82">
        <v>9800</v>
      </c>
      <c r="K77" s="82">
        <v>3</v>
      </c>
      <c r="L77" s="82">
        <v>0</v>
      </c>
      <c r="M77" s="82">
        <v>0</v>
      </c>
      <c r="N77" s="82">
        <v>0</v>
      </c>
      <c r="O77" s="82">
        <v>0</v>
      </c>
      <c r="P77" s="82">
        <v>19200</v>
      </c>
      <c r="Q77" s="82">
        <v>1</v>
      </c>
    </row>
    <row r="78" spans="1:17" x14ac:dyDescent="0.25">
      <c r="A78" s="63" t="s">
        <v>67</v>
      </c>
      <c r="B78" s="82">
        <v>33300</v>
      </c>
      <c r="C78" s="82">
        <v>3</v>
      </c>
      <c r="D78" s="82">
        <v>0</v>
      </c>
      <c r="E78" s="82">
        <v>0</v>
      </c>
      <c r="F78" s="82">
        <v>33300</v>
      </c>
      <c r="G78" s="82">
        <v>3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</row>
    <row r="79" spans="1:17" x14ac:dyDescent="0.25">
      <c r="A79" s="63" t="s">
        <v>68</v>
      </c>
      <c r="B79" s="82">
        <v>2349612</v>
      </c>
      <c r="C79" s="82">
        <v>102</v>
      </c>
      <c r="D79" s="82">
        <v>839992</v>
      </c>
      <c r="E79" s="82">
        <v>45</v>
      </c>
      <c r="F79" s="82">
        <v>1096020</v>
      </c>
      <c r="G79" s="82">
        <v>39</v>
      </c>
      <c r="H79" s="82">
        <v>134700</v>
      </c>
      <c r="I79" s="82">
        <v>7</v>
      </c>
      <c r="J79" s="82">
        <v>44000</v>
      </c>
      <c r="K79" s="82">
        <v>3</v>
      </c>
      <c r="L79" s="82">
        <v>0</v>
      </c>
      <c r="M79" s="82">
        <v>0</v>
      </c>
      <c r="N79" s="82">
        <v>0</v>
      </c>
      <c r="O79" s="82">
        <v>0</v>
      </c>
      <c r="P79" s="82">
        <v>234900</v>
      </c>
      <c r="Q79" s="82">
        <v>8</v>
      </c>
    </row>
    <row r="80" spans="1:17" x14ac:dyDescent="0.25">
      <c r="A80" s="63" t="s">
        <v>69</v>
      </c>
      <c r="B80" s="82">
        <v>1176640</v>
      </c>
      <c r="C80" s="82">
        <v>50</v>
      </c>
      <c r="D80" s="82">
        <v>268547</v>
      </c>
      <c r="E80" s="82">
        <v>16</v>
      </c>
      <c r="F80" s="82">
        <v>633593</v>
      </c>
      <c r="G80" s="82">
        <v>27</v>
      </c>
      <c r="H80" s="82">
        <v>233000</v>
      </c>
      <c r="I80" s="82">
        <v>2</v>
      </c>
      <c r="J80" s="82">
        <v>16700</v>
      </c>
      <c r="K80" s="82">
        <v>2</v>
      </c>
      <c r="L80" s="82">
        <v>0</v>
      </c>
      <c r="M80" s="82">
        <v>0</v>
      </c>
      <c r="N80" s="82">
        <v>24800</v>
      </c>
      <c r="O80" s="82">
        <v>3</v>
      </c>
      <c r="P80" s="82">
        <v>0</v>
      </c>
      <c r="Q80" s="82">
        <v>0</v>
      </c>
    </row>
    <row r="81" spans="1:17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x14ac:dyDescent="0.25">
      <c r="A82" s="64" t="s">
        <v>70</v>
      </c>
      <c r="B82" s="86">
        <f>SUM(B83:B96)</f>
        <v>27614431</v>
      </c>
      <c r="C82" s="82">
        <v>1137</v>
      </c>
      <c r="D82" s="86">
        <f>SUM(D83:D96)</f>
        <v>3570558</v>
      </c>
      <c r="E82" s="82">
        <v>155</v>
      </c>
      <c r="F82" s="86">
        <f>SUM(F83:F96)</f>
        <v>16375778</v>
      </c>
      <c r="G82" s="82">
        <v>640</v>
      </c>
      <c r="H82" s="86">
        <f>SUM(H83:H96)</f>
        <v>407399</v>
      </c>
      <c r="I82" s="82">
        <v>16</v>
      </c>
      <c r="J82" s="86">
        <f>SUM(J83:J96)</f>
        <v>1166272</v>
      </c>
      <c r="K82" s="82">
        <v>39</v>
      </c>
      <c r="L82" s="86">
        <f>SUM(L83:L96)</f>
        <v>38500</v>
      </c>
      <c r="M82" s="82">
        <v>3</v>
      </c>
      <c r="N82" s="86">
        <f>SUM(N83:N96)</f>
        <v>517565</v>
      </c>
      <c r="O82" s="82">
        <v>10</v>
      </c>
      <c r="P82" s="86">
        <f>SUM(P83:P96)</f>
        <v>5538359</v>
      </c>
      <c r="Q82" s="82">
        <v>274</v>
      </c>
    </row>
    <row r="83" spans="1:17" x14ac:dyDescent="0.25">
      <c r="A83" s="63" t="s">
        <v>71</v>
      </c>
      <c r="B83" s="82">
        <v>3322301</v>
      </c>
      <c r="C83" s="82">
        <v>116</v>
      </c>
      <c r="D83" s="82">
        <v>1409257</v>
      </c>
      <c r="E83" s="82">
        <v>50</v>
      </c>
      <c r="F83" s="82">
        <v>1379395</v>
      </c>
      <c r="G83" s="82">
        <v>52</v>
      </c>
      <c r="H83" s="82">
        <v>150399</v>
      </c>
      <c r="I83" s="82">
        <v>6</v>
      </c>
      <c r="J83" s="82">
        <v>343750</v>
      </c>
      <c r="K83" s="82">
        <v>6</v>
      </c>
      <c r="L83" s="82">
        <v>24500</v>
      </c>
      <c r="M83" s="82">
        <v>1</v>
      </c>
      <c r="N83" s="82">
        <v>0</v>
      </c>
      <c r="O83" s="82">
        <v>0</v>
      </c>
      <c r="P83" s="82">
        <v>15000</v>
      </c>
      <c r="Q83" s="82">
        <v>1</v>
      </c>
    </row>
    <row r="84" spans="1:17" x14ac:dyDescent="0.25">
      <c r="A84" s="63" t="s">
        <v>72</v>
      </c>
      <c r="B84" s="82">
        <v>10266725</v>
      </c>
      <c r="C84" s="82">
        <v>401</v>
      </c>
      <c r="D84" s="82">
        <v>1740557</v>
      </c>
      <c r="E84" s="82">
        <v>78</v>
      </c>
      <c r="F84" s="82">
        <v>7813338</v>
      </c>
      <c r="G84" s="82">
        <v>293</v>
      </c>
      <c r="H84" s="82">
        <v>128500</v>
      </c>
      <c r="I84" s="82">
        <v>5</v>
      </c>
      <c r="J84" s="82">
        <v>480730</v>
      </c>
      <c r="K84" s="82">
        <v>18</v>
      </c>
      <c r="L84" s="82">
        <v>0</v>
      </c>
      <c r="M84" s="82">
        <v>0</v>
      </c>
      <c r="N84" s="82">
        <v>3000</v>
      </c>
      <c r="O84" s="82">
        <v>1</v>
      </c>
      <c r="P84" s="82">
        <v>100600</v>
      </c>
      <c r="Q84" s="82">
        <v>6</v>
      </c>
    </row>
    <row r="85" spans="1:17" x14ac:dyDescent="0.25">
      <c r="A85" s="63" t="s">
        <v>73</v>
      </c>
      <c r="B85" s="82">
        <v>677006</v>
      </c>
      <c r="C85" s="82">
        <v>23</v>
      </c>
      <c r="D85" s="82">
        <v>0</v>
      </c>
      <c r="E85" s="82">
        <v>0</v>
      </c>
      <c r="F85" s="82">
        <v>270523</v>
      </c>
      <c r="G85" s="82">
        <v>13</v>
      </c>
      <c r="H85" s="82">
        <v>0</v>
      </c>
      <c r="I85" s="82">
        <v>0</v>
      </c>
      <c r="J85" s="82">
        <v>16000</v>
      </c>
      <c r="K85" s="82">
        <v>2</v>
      </c>
      <c r="L85" s="82">
        <v>0</v>
      </c>
      <c r="M85" s="82">
        <v>0</v>
      </c>
      <c r="N85" s="82">
        <v>270000</v>
      </c>
      <c r="O85" s="82">
        <v>3</v>
      </c>
      <c r="P85" s="82">
        <v>120483</v>
      </c>
      <c r="Q85" s="82">
        <v>5</v>
      </c>
    </row>
    <row r="86" spans="1:17" x14ac:dyDescent="0.25">
      <c r="A86" s="63" t="s">
        <v>74</v>
      </c>
      <c r="B86" s="82">
        <v>296800</v>
      </c>
      <c r="C86" s="82">
        <v>12</v>
      </c>
      <c r="D86" s="82">
        <v>0</v>
      </c>
      <c r="E86" s="82">
        <v>0</v>
      </c>
      <c r="F86" s="82">
        <v>85050</v>
      </c>
      <c r="G86" s="82">
        <v>4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211750</v>
      </c>
      <c r="Q86" s="82">
        <v>8</v>
      </c>
    </row>
    <row r="87" spans="1:17" x14ac:dyDescent="0.25">
      <c r="A87" s="63" t="s">
        <v>75</v>
      </c>
      <c r="B87" s="82">
        <v>597500</v>
      </c>
      <c r="C87" s="82">
        <v>7</v>
      </c>
      <c r="D87" s="82">
        <v>0</v>
      </c>
      <c r="E87" s="82">
        <v>0</v>
      </c>
      <c r="F87" s="82">
        <v>196500</v>
      </c>
      <c r="G87" s="82">
        <v>2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401000</v>
      </c>
      <c r="Q87" s="82">
        <v>5</v>
      </c>
    </row>
    <row r="88" spans="1:17" x14ac:dyDescent="0.25">
      <c r="A88" s="63" t="s">
        <v>76</v>
      </c>
      <c r="B88" s="82">
        <v>1641129</v>
      </c>
      <c r="C88" s="82">
        <v>54</v>
      </c>
      <c r="D88" s="82">
        <v>50517</v>
      </c>
      <c r="E88" s="82">
        <v>3</v>
      </c>
      <c r="F88" s="82">
        <v>865050</v>
      </c>
      <c r="G88" s="82">
        <v>27</v>
      </c>
      <c r="H88" s="82">
        <v>0</v>
      </c>
      <c r="I88" s="82">
        <v>0</v>
      </c>
      <c r="J88" s="82">
        <v>57000</v>
      </c>
      <c r="K88" s="82">
        <v>2</v>
      </c>
      <c r="L88" s="82">
        <v>0</v>
      </c>
      <c r="M88" s="82">
        <v>0</v>
      </c>
      <c r="N88" s="82">
        <v>36000</v>
      </c>
      <c r="O88" s="82">
        <v>1</v>
      </c>
      <c r="P88" s="82">
        <v>632562</v>
      </c>
      <c r="Q88" s="82">
        <v>21</v>
      </c>
    </row>
    <row r="89" spans="1:17" x14ac:dyDescent="0.25">
      <c r="A89" s="63" t="s">
        <v>77</v>
      </c>
      <c r="B89" s="82">
        <v>1550184</v>
      </c>
      <c r="C89" s="82">
        <v>74</v>
      </c>
      <c r="D89" s="82">
        <v>30750</v>
      </c>
      <c r="E89" s="82">
        <v>3</v>
      </c>
      <c r="F89" s="82">
        <v>823884</v>
      </c>
      <c r="G89" s="82">
        <v>42</v>
      </c>
      <c r="H89" s="82">
        <v>22000</v>
      </c>
      <c r="I89" s="82">
        <v>1</v>
      </c>
      <c r="J89" s="82">
        <v>0</v>
      </c>
      <c r="K89" s="82">
        <v>0</v>
      </c>
      <c r="L89" s="82">
        <v>0</v>
      </c>
      <c r="M89" s="82">
        <v>0</v>
      </c>
      <c r="N89" s="82">
        <v>31600</v>
      </c>
      <c r="O89" s="82">
        <v>3</v>
      </c>
      <c r="P89" s="82">
        <v>641950</v>
      </c>
      <c r="Q89" s="82">
        <v>25</v>
      </c>
    </row>
    <row r="90" spans="1:17" x14ac:dyDescent="0.25">
      <c r="A90" s="63" t="s">
        <v>78</v>
      </c>
      <c r="B90" s="82">
        <v>430347</v>
      </c>
      <c r="C90" s="82">
        <v>22</v>
      </c>
      <c r="D90" s="82">
        <v>0</v>
      </c>
      <c r="E90" s="82">
        <v>0</v>
      </c>
      <c r="F90" s="82">
        <v>110200</v>
      </c>
      <c r="G90" s="82">
        <v>4</v>
      </c>
      <c r="H90" s="82">
        <v>0</v>
      </c>
      <c r="I90" s="82">
        <v>0</v>
      </c>
      <c r="J90" s="82">
        <v>10500</v>
      </c>
      <c r="K90" s="82">
        <v>1</v>
      </c>
      <c r="L90" s="82">
        <v>0</v>
      </c>
      <c r="M90" s="82">
        <v>0</v>
      </c>
      <c r="N90" s="82">
        <v>0</v>
      </c>
      <c r="O90" s="82">
        <v>0</v>
      </c>
      <c r="P90" s="82">
        <v>309647</v>
      </c>
      <c r="Q90" s="82">
        <v>17</v>
      </c>
    </row>
    <row r="91" spans="1:17" x14ac:dyDescent="0.25">
      <c r="A91" s="63" t="s">
        <v>79</v>
      </c>
      <c r="B91" s="82">
        <v>3039961</v>
      </c>
      <c r="C91" s="82">
        <v>110</v>
      </c>
      <c r="D91" s="82">
        <v>179100</v>
      </c>
      <c r="E91" s="82">
        <v>8</v>
      </c>
      <c r="F91" s="82">
        <v>2557496</v>
      </c>
      <c r="G91" s="82">
        <v>91</v>
      </c>
      <c r="H91" s="82">
        <v>0</v>
      </c>
      <c r="I91" s="82">
        <v>0</v>
      </c>
      <c r="J91" s="82">
        <v>51000</v>
      </c>
      <c r="K91" s="82">
        <v>4</v>
      </c>
      <c r="L91" s="82">
        <v>0</v>
      </c>
      <c r="M91" s="82">
        <v>0</v>
      </c>
      <c r="N91" s="82">
        <v>115965</v>
      </c>
      <c r="O91" s="82">
        <v>1</v>
      </c>
      <c r="P91" s="82">
        <v>136400</v>
      </c>
      <c r="Q91" s="82">
        <v>6</v>
      </c>
    </row>
    <row r="92" spans="1:17" x14ac:dyDescent="0.25">
      <c r="A92" s="63" t="s">
        <v>80</v>
      </c>
      <c r="B92" s="82">
        <v>2172761</v>
      </c>
      <c r="C92" s="82">
        <v>104</v>
      </c>
      <c r="D92" s="82">
        <v>160377</v>
      </c>
      <c r="E92" s="82">
        <v>13</v>
      </c>
      <c r="F92" s="82">
        <v>1637292</v>
      </c>
      <c r="G92" s="82">
        <v>78</v>
      </c>
      <c r="H92" s="82">
        <v>71500</v>
      </c>
      <c r="I92" s="82">
        <v>3</v>
      </c>
      <c r="J92" s="82">
        <v>194092</v>
      </c>
      <c r="K92" s="82">
        <v>5</v>
      </c>
      <c r="L92" s="82">
        <v>14000</v>
      </c>
      <c r="M92" s="82">
        <v>2</v>
      </c>
      <c r="N92" s="82">
        <v>0</v>
      </c>
      <c r="O92" s="82">
        <v>0</v>
      </c>
      <c r="P92" s="82">
        <v>95500</v>
      </c>
      <c r="Q92" s="82">
        <v>3</v>
      </c>
    </row>
    <row r="93" spans="1:17" x14ac:dyDescent="0.25">
      <c r="A93" s="63" t="s">
        <v>81</v>
      </c>
      <c r="B93" s="82">
        <v>1776131</v>
      </c>
      <c r="C93" s="82">
        <v>123</v>
      </c>
      <c r="D93" s="82">
        <v>0</v>
      </c>
      <c r="E93" s="82">
        <v>0</v>
      </c>
      <c r="F93" s="82">
        <v>40000</v>
      </c>
      <c r="G93" s="82">
        <v>11</v>
      </c>
      <c r="H93" s="82">
        <v>0</v>
      </c>
      <c r="I93" s="82">
        <v>0</v>
      </c>
      <c r="J93" s="82">
        <v>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v>1736131</v>
      </c>
      <c r="Q93" s="82">
        <v>112</v>
      </c>
    </row>
    <row r="94" spans="1:17" x14ac:dyDescent="0.25">
      <c r="A94" s="63" t="s">
        <v>82</v>
      </c>
      <c r="B94" s="82">
        <v>174021</v>
      </c>
      <c r="C94" s="82">
        <v>14</v>
      </c>
      <c r="D94" s="82">
        <v>0</v>
      </c>
      <c r="E94" s="82">
        <v>0</v>
      </c>
      <c r="F94" s="82">
        <v>68400</v>
      </c>
      <c r="G94" s="82">
        <v>5</v>
      </c>
      <c r="H94" s="82">
        <v>0</v>
      </c>
      <c r="I94" s="82">
        <v>0</v>
      </c>
      <c r="J94" s="82">
        <v>13200</v>
      </c>
      <c r="K94" s="82">
        <v>1</v>
      </c>
      <c r="L94" s="82">
        <v>0</v>
      </c>
      <c r="M94" s="82">
        <v>0</v>
      </c>
      <c r="N94" s="82">
        <v>0</v>
      </c>
      <c r="O94" s="82">
        <v>0</v>
      </c>
      <c r="P94" s="82">
        <v>92421</v>
      </c>
      <c r="Q94" s="82">
        <v>8</v>
      </c>
    </row>
    <row r="95" spans="1:17" x14ac:dyDescent="0.25">
      <c r="A95" s="63" t="s">
        <v>83</v>
      </c>
      <c r="B95" s="82">
        <v>1126680</v>
      </c>
      <c r="C95" s="82">
        <v>61</v>
      </c>
      <c r="D95" s="82">
        <v>0</v>
      </c>
      <c r="E95" s="82">
        <v>0</v>
      </c>
      <c r="F95" s="82">
        <v>403850</v>
      </c>
      <c r="G95" s="82">
        <v>14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61000</v>
      </c>
      <c r="O95" s="82">
        <v>1</v>
      </c>
      <c r="P95" s="82">
        <v>661830</v>
      </c>
      <c r="Q95" s="82">
        <v>46</v>
      </c>
    </row>
    <row r="96" spans="1:17" x14ac:dyDescent="0.25">
      <c r="A96" s="63" t="s">
        <v>84</v>
      </c>
      <c r="B96" s="82">
        <v>542885</v>
      </c>
      <c r="C96" s="82">
        <v>16</v>
      </c>
      <c r="D96" s="82">
        <v>0</v>
      </c>
      <c r="E96" s="82">
        <v>0</v>
      </c>
      <c r="F96" s="82">
        <v>124800</v>
      </c>
      <c r="G96" s="82">
        <v>4</v>
      </c>
      <c r="H96" s="82">
        <v>35000</v>
      </c>
      <c r="I96" s="82">
        <v>1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383085</v>
      </c>
      <c r="Q96" s="82">
        <v>11</v>
      </c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"/>
  <sheetViews>
    <sheetView workbookViewId="0"/>
  </sheetViews>
  <sheetFormatPr defaultColWidth="9.140625" defaultRowHeight="15" x14ac:dyDescent="0.25"/>
  <cols>
    <col min="1" max="1" width="28.5703125" style="17" bestFit="1" customWidth="1"/>
    <col min="2" max="7" width="11.7109375" style="17" customWidth="1"/>
    <col min="8" max="8" width="14.85546875" style="17" customWidth="1"/>
    <col min="9" max="9" width="14.42578125" style="17" customWidth="1"/>
    <col min="10" max="10" width="11.140625" style="17" customWidth="1"/>
    <col min="11" max="11" width="9.140625" style="17" customWidth="1"/>
    <col min="12" max="15" width="9.140625" style="17"/>
    <col min="16" max="16" width="10.140625" style="17" customWidth="1"/>
    <col min="17" max="17" width="9.140625" style="17" customWidth="1"/>
    <col min="18" max="18" width="1.5703125" style="63" customWidth="1"/>
    <col min="19" max="19" width="14.42578125" style="63" bestFit="1" customWidth="1"/>
    <col min="20" max="20" width="18.85546875" style="63" bestFit="1" customWidth="1"/>
    <col min="21" max="33" width="2.140625" style="63" customWidth="1"/>
    <col min="34" max="34" width="6.85546875" style="63" customWidth="1"/>
    <col min="35" max="35" width="11" style="63" customWidth="1"/>
    <col min="36" max="16384" width="9.140625" style="63"/>
  </cols>
  <sheetData>
    <row r="1" spans="1:20" x14ac:dyDescent="0.25">
      <c r="A1" s="26" t="s">
        <v>0</v>
      </c>
      <c r="B1" s="104" t="s">
        <v>122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7" t="s">
        <v>8</v>
      </c>
      <c r="M4" s="4"/>
      <c r="N4" s="67" t="s">
        <v>8</v>
      </c>
      <c r="O4" s="4"/>
      <c r="P4" s="67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x14ac:dyDescent="0.25">
      <c r="A6" s="2" t="s">
        <v>9</v>
      </c>
      <c r="B6" s="6">
        <f t="shared" ref="B6:Q6" si="0">B8+B17+B24+B36+B47+B56+B71+B82</f>
        <v>370000499</v>
      </c>
      <c r="C6" s="6">
        <f t="shared" si="0"/>
        <v>11283</v>
      </c>
      <c r="D6" s="6">
        <f t="shared" si="0"/>
        <v>212480593</v>
      </c>
      <c r="E6" s="6">
        <f t="shared" si="0"/>
        <v>6918</v>
      </c>
      <c r="F6" s="6">
        <f t="shared" si="0"/>
        <v>115625220</v>
      </c>
      <c r="G6" s="6">
        <f t="shared" si="0"/>
        <v>3149</v>
      </c>
      <c r="H6" s="6">
        <f t="shared" si="0"/>
        <v>13590477</v>
      </c>
      <c r="I6" s="6">
        <f t="shared" si="0"/>
        <v>228</v>
      </c>
      <c r="J6" s="6">
        <f t="shared" si="0"/>
        <v>12610991</v>
      </c>
      <c r="K6" s="6">
        <f t="shared" si="0"/>
        <v>326</v>
      </c>
      <c r="L6" s="6">
        <f t="shared" si="0"/>
        <v>1492440</v>
      </c>
      <c r="M6" s="6">
        <f t="shared" si="0"/>
        <v>106</v>
      </c>
      <c r="N6" s="6">
        <f t="shared" si="0"/>
        <v>3620026</v>
      </c>
      <c r="O6" s="6">
        <f t="shared" si="0"/>
        <v>108</v>
      </c>
      <c r="P6" s="6">
        <f t="shared" si="0"/>
        <v>10580752</v>
      </c>
      <c r="Q6" s="6">
        <f t="shared" si="0"/>
        <v>448</v>
      </c>
      <c r="S6" s="75">
        <f>+B6/C6*1000</f>
        <v>32792741.203580603</v>
      </c>
      <c r="T6" s="76" t="s">
        <v>9</v>
      </c>
    </row>
    <row r="7" spans="1:20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5">
        <f>B8/C8*1000</f>
        <v>38571668.78722252</v>
      </c>
      <c r="T7" s="76" t="s">
        <v>10</v>
      </c>
    </row>
    <row r="8" spans="1:20" x14ac:dyDescent="0.25">
      <c r="A8" s="2" t="s">
        <v>10</v>
      </c>
      <c r="B8" s="6">
        <f t="shared" ref="B8:Q8" si="1">SUM(B9:B15)</f>
        <v>284967489</v>
      </c>
      <c r="C8" s="6">
        <f t="shared" si="1"/>
        <v>7388</v>
      </c>
      <c r="D8" s="6">
        <f t="shared" si="1"/>
        <v>185232679</v>
      </c>
      <c r="E8" s="6">
        <f t="shared" si="1"/>
        <v>5520</v>
      </c>
      <c r="F8" s="6">
        <f t="shared" si="1"/>
        <v>72920870</v>
      </c>
      <c r="G8" s="6">
        <f t="shared" si="1"/>
        <v>1374</v>
      </c>
      <c r="H8" s="6">
        <f t="shared" si="1"/>
        <v>10970781</v>
      </c>
      <c r="I8" s="6">
        <f t="shared" si="1"/>
        <v>150</v>
      </c>
      <c r="J8" s="6">
        <f t="shared" si="1"/>
        <v>9147891</v>
      </c>
      <c r="K8" s="6">
        <f t="shared" si="1"/>
        <v>163</v>
      </c>
      <c r="L8" s="6">
        <f t="shared" si="1"/>
        <v>1274140</v>
      </c>
      <c r="M8" s="6">
        <f t="shared" si="1"/>
        <v>83</v>
      </c>
      <c r="N8" s="6">
        <f t="shared" si="1"/>
        <v>1920927</v>
      </c>
      <c r="O8" s="6">
        <f t="shared" si="1"/>
        <v>63</v>
      </c>
      <c r="P8" s="6">
        <f t="shared" si="1"/>
        <v>3500201</v>
      </c>
      <c r="Q8" s="6">
        <f t="shared" si="1"/>
        <v>35</v>
      </c>
      <c r="S8" s="75">
        <f>(B17+B24+B36+B47+B56+B71+B82)/(C17+C24+C36+C47+C56+C71+C82)*1000</f>
        <v>21831324.775353014</v>
      </c>
      <c r="T8" s="76" t="s">
        <v>107</v>
      </c>
    </row>
    <row r="9" spans="1:20" x14ac:dyDescent="0.25">
      <c r="A9" s="63" t="s">
        <v>11</v>
      </c>
      <c r="B9" s="63">
        <v>153700728</v>
      </c>
      <c r="C9" s="63">
        <v>4056</v>
      </c>
      <c r="D9" s="63">
        <v>107777886</v>
      </c>
      <c r="E9" s="63">
        <v>3301</v>
      </c>
      <c r="F9" s="63">
        <v>30650049</v>
      </c>
      <c r="G9" s="63">
        <v>566</v>
      </c>
      <c r="H9" s="63">
        <v>6538121</v>
      </c>
      <c r="I9" s="63">
        <v>97</v>
      </c>
      <c r="J9" s="63">
        <v>3924245</v>
      </c>
      <c r="K9" s="63">
        <v>48</v>
      </c>
      <c r="L9" s="63">
        <v>298900</v>
      </c>
      <c r="M9" s="63">
        <v>6</v>
      </c>
      <c r="N9" s="63">
        <v>1487127</v>
      </c>
      <c r="O9" s="63">
        <v>32</v>
      </c>
      <c r="P9" s="63">
        <v>3024400</v>
      </c>
      <c r="Q9" s="63">
        <v>6</v>
      </c>
      <c r="S9" s="75">
        <f>B71/C71*1000</f>
        <v>19409366.366366364</v>
      </c>
      <c r="T9" s="76" t="s">
        <v>55</v>
      </c>
    </row>
    <row r="10" spans="1:20" x14ac:dyDescent="0.25">
      <c r="A10" s="63" t="s">
        <v>12</v>
      </c>
      <c r="B10" s="63">
        <v>51197439</v>
      </c>
      <c r="C10" s="63">
        <v>1285</v>
      </c>
      <c r="D10" s="63">
        <v>36134750</v>
      </c>
      <c r="E10" s="63">
        <v>1007</v>
      </c>
      <c r="F10" s="63">
        <v>11783340</v>
      </c>
      <c r="G10" s="63">
        <v>212</v>
      </c>
      <c r="H10" s="63">
        <v>1703750</v>
      </c>
      <c r="I10" s="63">
        <v>22</v>
      </c>
      <c r="J10" s="63">
        <v>937399</v>
      </c>
      <c r="K10" s="63">
        <v>30</v>
      </c>
      <c r="L10" s="63">
        <v>448800</v>
      </c>
      <c r="M10" s="63">
        <v>4</v>
      </c>
      <c r="N10" s="63">
        <v>173900</v>
      </c>
      <c r="O10" s="63">
        <v>9</v>
      </c>
      <c r="P10" s="63">
        <v>15500</v>
      </c>
      <c r="Q10" s="63">
        <v>1</v>
      </c>
    </row>
    <row r="11" spans="1:20" x14ac:dyDescent="0.25">
      <c r="A11" s="63" t="s">
        <v>13</v>
      </c>
      <c r="B11" s="63">
        <v>6157009</v>
      </c>
      <c r="C11" s="63">
        <v>122</v>
      </c>
      <c r="D11" s="63">
        <v>3224509</v>
      </c>
      <c r="E11" s="63">
        <v>81</v>
      </c>
      <c r="F11" s="63">
        <v>2447000</v>
      </c>
      <c r="G11" s="63">
        <v>36</v>
      </c>
      <c r="H11" s="63">
        <v>445000</v>
      </c>
      <c r="I11" s="63">
        <v>3</v>
      </c>
      <c r="J11" s="63">
        <v>40500</v>
      </c>
      <c r="K11" s="63">
        <v>2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</row>
    <row r="12" spans="1:20" x14ac:dyDescent="0.25">
      <c r="A12" s="63" t="s">
        <v>14</v>
      </c>
      <c r="B12" s="63">
        <v>27538991</v>
      </c>
      <c r="C12" s="63">
        <v>558</v>
      </c>
      <c r="D12" s="63">
        <v>13033097</v>
      </c>
      <c r="E12" s="63">
        <v>323</v>
      </c>
      <c r="F12" s="63">
        <v>12296744</v>
      </c>
      <c r="G12" s="63">
        <v>211</v>
      </c>
      <c r="H12" s="63">
        <v>166300</v>
      </c>
      <c r="I12" s="63">
        <v>3</v>
      </c>
      <c r="J12" s="63">
        <v>1884500</v>
      </c>
      <c r="K12" s="63">
        <v>9</v>
      </c>
      <c r="L12" s="63">
        <v>77000</v>
      </c>
      <c r="M12" s="63">
        <v>4</v>
      </c>
      <c r="N12" s="63">
        <v>59350</v>
      </c>
      <c r="O12" s="63">
        <v>7</v>
      </c>
      <c r="P12" s="63">
        <v>22000</v>
      </c>
      <c r="Q12" s="63">
        <v>1</v>
      </c>
    </row>
    <row r="13" spans="1:20" x14ac:dyDescent="0.25">
      <c r="A13" s="63" t="s">
        <v>15</v>
      </c>
      <c r="B13" s="63">
        <v>34861461</v>
      </c>
      <c r="C13" s="63">
        <v>1001</v>
      </c>
      <c r="D13" s="63">
        <v>21051057</v>
      </c>
      <c r="E13" s="63">
        <v>689</v>
      </c>
      <c r="F13" s="63">
        <v>9231897</v>
      </c>
      <c r="G13" s="63">
        <v>197</v>
      </c>
      <c r="H13" s="63">
        <v>2103110</v>
      </c>
      <c r="I13" s="63">
        <v>24</v>
      </c>
      <c r="J13" s="63">
        <v>2164247</v>
      </c>
      <c r="K13" s="63">
        <v>68</v>
      </c>
      <c r="L13" s="63">
        <v>135400</v>
      </c>
      <c r="M13" s="63">
        <v>12</v>
      </c>
      <c r="N13" s="63">
        <v>173750</v>
      </c>
      <c r="O13" s="63">
        <v>10</v>
      </c>
      <c r="P13" s="63">
        <v>2000</v>
      </c>
      <c r="Q13" s="63">
        <v>1</v>
      </c>
    </row>
    <row r="14" spans="1:20" x14ac:dyDescent="0.25">
      <c r="A14" s="63" t="s">
        <v>17</v>
      </c>
      <c r="B14" s="63">
        <v>11206460</v>
      </c>
      <c r="C14" s="63">
        <v>345</v>
      </c>
      <c r="D14" s="63">
        <v>4011380</v>
      </c>
      <c r="E14" s="63">
        <v>119</v>
      </c>
      <c r="F14" s="63">
        <v>6334140</v>
      </c>
      <c r="G14" s="63">
        <v>147</v>
      </c>
      <c r="H14" s="63">
        <v>14500</v>
      </c>
      <c r="I14" s="63">
        <v>1</v>
      </c>
      <c r="J14" s="63">
        <v>197000</v>
      </c>
      <c r="K14" s="63">
        <v>6</v>
      </c>
      <c r="L14" s="63">
        <v>314040</v>
      </c>
      <c r="M14" s="63">
        <v>57</v>
      </c>
      <c r="N14" s="63">
        <v>26800</v>
      </c>
      <c r="O14" s="63">
        <v>5</v>
      </c>
      <c r="P14" s="63">
        <v>308600</v>
      </c>
      <c r="Q14" s="63">
        <v>10</v>
      </c>
      <c r="S14" s="46">
        <f>+(D6+F6)/(E6+G6)*1000</f>
        <v>32592213.469752654</v>
      </c>
      <c r="T14" s="46" t="str">
        <f t="shared" ref="T14:T17" si="2">T6</f>
        <v>Landið allt</v>
      </c>
    </row>
    <row r="15" spans="1:20" x14ac:dyDescent="0.25">
      <c r="A15" s="63" t="s">
        <v>18</v>
      </c>
      <c r="B15" s="63">
        <v>305401</v>
      </c>
      <c r="C15" s="63">
        <v>21</v>
      </c>
      <c r="D15" s="63">
        <v>0</v>
      </c>
      <c r="E15" s="63">
        <v>0</v>
      </c>
      <c r="F15" s="63">
        <v>177700</v>
      </c>
      <c r="G15" s="63">
        <v>5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127701</v>
      </c>
      <c r="Q15" s="63">
        <v>16</v>
      </c>
      <c r="S15" s="46">
        <f>(D8+F8)/(E8+G8)*1000</f>
        <v>37446119.669277638</v>
      </c>
      <c r="T15" s="46" t="str">
        <f t="shared" si="2"/>
        <v>Höfuðborgarsvæðið</v>
      </c>
    </row>
    <row r="16" spans="1:20" x14ac:dyDescent="0.25">
      <c r="A16" s="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S16" s="46">
        <f>(D17+F17+D24+F24+D36+F36+D47+F47+D56+F56+D71+F71+D82+F82)/(E17+G17+E24+G24+E36+G36+E47+G47+E56+G56+E71+G71+E82+G82)*1000</f>
        <v>22046096.438701544</v>
      </c>
      <c r="T16" s="46" t="str">
        <f t="shared" si="2"/>
        <v>Landsbyggðin</v>
      </c>
    </row>
    <row r="17" spans="1:20" x14ac:dyDescent="0.25">
      <c r="A17" s="2" t="s">
        <v>19</v>
      </c>
      <c r="B17" s="6">
        <f t="shared" ref="B17:Q17" si="3">SUM(B18:B22)</f>
        <v>17704813</v>
      </c>
      <c r="C17" s="6">
        <f t="shared" si="3"/>
        <v>800</v>
      </c>
      <c r="D17" s="6">
        <f t="shared" si="3"/>
        <v>6310118</v>
      </c>
      <c r="E17" s="6">
        <f t="shared" si="3"/>
        <v>368</v>
      </c>
      <c r="F17" s="6">
        <f t="shared" si="3"/>
        <v>9560561</v>
      </c>
      <c r="G17" s="6">
        <f t="shared" si="3"/>
        <v>365</v>
      </c>
      <c r="H17" s="6">
        <f t="shared" si="3"/>
        <v>561826</v>
      </c>
      <c r="I17" s="6">
        <f t="shared" si="3"/>
        <v>13</v>
      </c>
      <c r="J17" s="6">
        <f t="shared" si="3"/>
        <v>834800</v>
      </c>
      <c r="K17" s="6">
        <f t="shared" si="3"/>
        <v>35</v>
      </c>
      <c r="L17" s="6">
        <f t="shared" si="3"/>
        <v>39600</v>
      </c>
      <c r="M17" s="6">
        <f t="shared" si="3"/>
        <v>7</v>
      </c>
      <c r="N17" s="6">
        <f t="shared" si="3"/>
        <v>369408</v>
      </c>
      <c r="O17" s="6">
        <f t="shared" si="3"/>
        <v>8</v>
      </c>
      <c r="P17" s="6">
        <f t="shared" si="3"/>
        <v>28500</v>
      </c>
      <c r="Q17" s="6">
        <f t="shared" si="3"/>
        <v>4</v>
      </c>
      <c r="S17" s="46">
        <f>(D71+F71)/(E71+G71)*1000</f>
        <v>17491440.433212996</v>
      </c>
      <c r="T17" s="46" t="str">
        <f t="shared" si="2"/>
        <v>Austurland</v>
      </c>
    </row>
    <row r="18" spans="1:20" x14ac:dyDescent="0.25">
      <c r="A18" s="63" t="s">
        <v>20</v>
      </c>
      <c r="B18" s="63">
        <v>13370754</v>
      </c>
      <c r="C18" s="63">
        <v>604</v>
      </c>
      <c r="D18" s="63">
        <v>5511670</v>
      </c>
      <c r="E18" s="63">
        <v>334</v>
      </c>
      <c r="F18" s="63">
        <v>6186162</v>
      </c>
      <c r="G18" s="63">
        <v>214</v>
      </c>
      <c r="H18" s="63">
        <v>542826</v>
      </c>
      <c r="I18" s="63">
        <v>12</v>
      </c>
      <c r="J18" s="63">
        <v>734600</v>
      </c>
      <c r="K18" s="63">
        <v>29</v>
      </c>
      <c r="L18" s="63">
        <v>32000</v>
      </c>
      <c r="M18" s="63">
        <v>6</v>
      </c>
      <c r="N18" s="63">
        <v>359746</v>
      </c>
      <c r="O18" s="63">
        <v>7</v>
      </c>
      <c r="P18" s="63">
        <v>3750</v>
      </c>
      <c r="Q18" s="63">
        <v>2</v>
      </c>
    </row>
    <row r="19" spans="1:20" x14ac:dyDescent="0.25">
      <c r="A19" s="63" t="s">
        <v>21</v>
      </c>
      <c r="B19" s="63">
        <v>1920268</v>
      </c>
      <c r="C19" s="63">
        <v>85</v>
      </c>
      <c r="D19" s="63">
        <v>333506</v>
      </c>
      <c r="E19" s="63">
        <v>19</v>
      </c>
      <c r="F19" s="63">
        <v>1524112</v>
      </c>
      <c r="G19" s="63">
        <v>61</v>
      </c>
      <c r="H19" s="63">
        <v>19000</v>
      </c>
      <c r="I19" s="63">
        <v>1</v>
      </c>
      <c r="J19" s="63">
        <v>29300</v>
      </c>
      <c r="K19" s="63">
        <v>2</v>
      </c>
      <c r="L19" s="63">
        <v>7600</v>
      </c>
      <c r="M19" s="63">
        <v>1</v>
      </c>
      <c r="N19" s="63">
        <v>0</v>
      </c>
      <c r="O19" s="63">
        <v>0</v>
      </c>
      <c r="P19" s="63">
        <v>6750</v>
      </c>
      <c r="Q19" s="63">
        <v>1</v>
      </c>
    </row>
    <row r="20" spans="1:20" x14ac:dyDescent="0.25">
      <c r="A20" s="63" t="s">
        <v>22</v>
      </c>
      <c r="B20" s="63">
        <v>657184</v>
      </c>
      <c r="C20" s="63">
        <v>40</v>
      </c>
      <c r="D20" s="63">
        <v>38892</v>
      </c>
      <c r="E20" s="63">
        <v>5</v>
      </c>
      <c r="F20" s="63">
        <v>543392</v>
      </c>
      <c r="G20" s="63">
        <v>31</v>
      </c>
      <c r="H20" s="63">
        <v>0</v>
      </c>
      <c r="I20" s="63">
        <v>0</v>
      </c>
      <c r="J20" s="63">
        <v>56900</v>
      </c>
      <c r="K20" s="63">
        <v>3</v>
      </c>
      <c r="L20" s="63">
        <v>0</v>
      </c>
      <c r="M20" s="63">
        <v>0</v>
      </c>
      <c r="N20" s="63">
        <v>0</v>
      </c>
      <c r="O20" s="63">
        <v>0</v>
      </c>
      <c r="P20" s="63">
        <v>18000</v>
      </c>
      <c r="Q20" s="63">
        <v>1</v>
      </c>
    </row>
    <row r="21" spans="1:20" x14ac:dyDescent="0.25">
      <c r="A21" s="63" t="s">
        <v>23</v>
      </c>
      <c r="B21" s="63">
        <v>920762</v>
      </c>
      <c r="C21" s="63">
        <v>32</v>
      </c>
      <c r="D21" s="63">
        <v>317450</v>
      </c>
      <c r="E21" s="63">
        <v>3</v>
      </c>
      <c r="F21" s="63">
        <v>593650</v>
      </c>
      <c r="G21" s="63">
        <v>28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9662</v>
      </c>
      <c r="O21" s="63">
        <v>1</v>
      </c>
      <c r="P21" s="63">
        <v>0</v>
      </c>
      <c r="Q21" s="63">
        <v>0</v>
      </c>
    </row>
    <row r="22" spans="1:20" x14ac:dyDescent="0.25">
      <c r="A22" s="63" t="s">
        <v>24</v>
      </c>
      <c r="B22" s="63">
        <v>835845</v>
      </c>
      <c r="C22" s="63">
        <v>39</v>
      </c>
      <c r="D22" s="63">
        <v>108600</v>
      </c>
      <c r="E22" s="63">
        <v>7</v>
      </c>
      <c r="F22" s="63">
        <v>713245</v>
      </c>
      <c r="G22" s="63">
        <v>31</v>
      </c>
      <c r="H22" s="63">
        <v>0</v>
      </c>
      <c r="I22" s="63">
        <v>0</v>
      </c>
      <c r="J22" s="63">
        <v>14000</v>
      </c>
      <c r="K22" s="63">
        <v>1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T22" s="46" t="str">
        <f t="shared" ref="T22:T25" si="4">T14</f>
        <v>Landið allt</v>
      </c>
    </row>
    <row r="23" spans="1:20" x14ac:dyDescent="0.25">
      <c r="A23" s="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T23" s="46" t="str">
        <f t="shared" si="4"/>
        <v>Höfuðborgarsvæðið</v>
      </c>
    </row>
    <row r="24" spans="1:20" x14ac:dyDescent="0.25">
      <c r="A24" s="2" t="s">
        <v>25</v>
      </c>
      <c r="B24" s="6">
        <f t="shared" ref="B24:Q24" si="5">SUM(B25:B34)</f>
        <v>13470100</v>
      </c>
      <c r="C24" s="6">
        <f t="shared" si="5"/>
        <v>582</v>
      </c>
      <c r="D24" s="6">
        <f t="shared" si="5"/>
        <v>6272937</v>
      </c>
      <c r="E24" s="6">
        <f t="shared" si="5"/>
        <v>247</v>
      </c>
      <c r="F24" s="6">
        <f t="shared" si="5"/>
        <v>5054902</v>
      </c>
      <c r="G24" s="6">
        <f t="shared" si="5"/>
        <v>199</v>
      </c>
      <c r="H24" s="6">
        <f t="shared" si="5"/>
        <v>98900</v>
      </c>
      <c r="I24" s="6">
        <f t="shared" si="5"/>
        <v>8</v>
      </c>
      <c r="J24" s="6">
        <f t="shared" si="5"/>
        <v>222324</v>
      </c>
      <c r="K24" s="6">
        <f t="shared" si="5"/>
        <v>18</v>
      </c>
      <c r="L24" s="6">
        <f t="shared" si="5"/>
        <v>31650</v>
      </c>
      <c r="M24" s="6">
        <f t="shared" si="5"/>
        <v>5</v>
      </c>
      <c r="N24" s="6">
        <f t="shared" si="5"/>
        <v>233951</v>
      </c>
      <c r="O24" s="6">
        <f t="shared" si="5"/>
        <v>12</v>
      </c>
      <c r="P24" s="6">
        <f t="shared" si="5"/>
        <v>1555436</v>
      </c>
      <c r="Q24" s="6">
        <f t="shared" si="5"/>
        <v>93</v>
      </c>
      <c r="T24" s="46" t="str">
        <f t="shared" si="4"/>
        <v>Landsbyggðin</v>
      </c>
    </row>
    <row r="25" spans="1:20" x14ac:dyDescent="0.25">
      <c r="A25" s="63" t="s">
        <v>26</v>
      </c>
      <c r="B25" s="63">
        <v>8112048</v>
      </c>
      <c r="C25" s="63">
        <v>290</v>
      </c>
      <c r="D25" s="63">
        <v>5283049</v>
      </c>
      <c r="E25" s="63">
        <v>190</v>
      </c>
      <c r="F25" s="63">
        <v>2577449</v>
      </c>
      <c r="G25" s="63">
        <v>83</v>
      </c>
      <c r="H25" s="63">
        <v>32500</v>
      </c>
      <c r="I25" s="63">
        <v>2</v>
      </c>
      <c r="J25" s="63">
        <v>114600</v>
      </c>
      <c r="K25" s="63">
        <v>6</v>
      </c>
      <c r="L25" s="63">
        <v>21450</v>
      </c>
      <c r="M25" s="63">
        <v>3</v>
      </c>
      <c r="N25" s="63">
        <v>79500</v>
      </c>
      <c r="O25" s="63">
        <v>5</v>
      </c>
      <c r="P25" s="63">
        <v>3500</v>
      </c>
      <c r="Q25" s="63">
        <v>1</v>
      </c>
      <c r="T25" s="46" t="str">
        <f t="shared" si="4"/>
        <v>Austurland</v>
      </c>
    </row>
    <row r="26" spans="1:20" x14ac:dyDescent="0.25">
      <c r="A26" s="63" t="s">
        <v>27</v>
      </c>
      <c r="B26" s="63">
        <v>349915</v>
      </c>
      <c r="C26" s="63">
        <v>17</v>
      </c>
      <c r="D26" s="63">
        <v>0</v>
      </c>
      <c r="E26" s="63">
        <v>0</v>
      </c>
      <c r="F26" s="63">
        <v>50015</v>
      </c>
      <c r="G26" s="63">
        <v>2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55000</v>
      </c>
      <c r="O26" s="63">
        <v>1</v>
      </c>
      <c r="P26" s="63">
        <v>244900</v>
      </c>
      <c r="Q26" s="63">
        <v>14</v>
      </c>
    </row>
    <row r="27" spans="1:20" x14ac:dyDescent="0.25">
      <c r="A27" s="63" t="s">
        <v>28</v>
      </c>
      <c r="B27" s="63">
        <v>525960</v>
      </c>
      <c r="C27" s="63">
        <v>28</v>
      </c>
      <c r="D27" s="63">
        <v>18000</v>
      </c>
      <c r="E27" s="63">
        <v>1</v>
      </c>
      <c r="F27" s="63">
        <v>247600</v>
      </c>
      <c r="G27" s="63">
        <v>10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260360</v>
      </c>
      <c r="Q27" s="63">
        <v>17</v>
      </c>
    </row>
    <row r="28" spans="1:20" x14ac:dyDescent="0.25">
      <c r="A28" s="63" t="s">
        <v>29</v>
      </c>
      <c r="B28" s="63">
        <v>2378444</v>
      </c>
      <c r="C28" s="63">
        <v>144</v>
      </c>
      <c r="D28" s="63">
        <v>750938</v>
      </c>
      <c r="E28" s="63">
        <v>47</v>
      </c>
      <c r="F28" s="63">
        <v>873648</v>
      </c>
      <c r="G28" s="63">
        <v>42</v>
      </c>
      <c r="H28" s="63">
        <v>21300</v>
      </c>
      <c r="I28" s="63">
        <v>2</v>
      </c>
      <c r="J28" s="63">
        <v>46000</v>
      </c>
      <c r="K28" s="63">
        <v>2</v>
      </c>
      <c r="L28" s="63">
        <v>0</v>
      </c>
      <c r="M28" s="63">
        <v>0</v>
      </c>
      <c r="N28" s="63">
        <v>36700</v>
      </c>
      <c r="O28" s="63">
        <v>3</v>
      </c>
      <c r="P28" s="63">
        <v>649858</v>
      </c>
      <c r="Q28" s="63">
        <v>48</v>
      </c>
    </row>
    <row r="29" spans="1:20" x14ac:dyDescent="0.25">
      <c r="A29" s="63" t="s">
        <v>30</v>
      </c>
      <c r="B29" s="63">
        <v>255117</v>
      </c>
      <c r="C29" s="63">
        <v>12</v>
      </c>
      <c r="D29" s="63">
        <v>35250</v>
      </c>
      <c r="E29" s="63">
        <v>2</v>
      </c>
      <c r="F29" s="63">
        <v>219867</v>
      </c>
      <c r="G29" s="63">
        <v>10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</row>
    <row r="30" spans="1:20" x14ac:dyDescent="0.25">
      <c r="A30" s="63" t="s">
        <v>31</v>
      </c>
      <c r="B30" s="63">
        <v>40700</v>
      </c>
      <c r="C30" s="63">
        <v>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40700</v>
      </c>
      <c r="Q30" s="63">
        <v>2</v>
      </c>
    </row>
    <row r="31" spans="1:20" x14ac:dyDescent="0.25">
      <c r="A31" s="63" t="s">
        <v>32</v>
      </c>
      <c r="B31" s="63">
        <v>1066089</v>
      </c>
      <c r="C31" s="63">
        <v>46</v>
      </c>
      <c r="D31" s="63">
        <v>163700</v>
      </c>
      <c r="E31" s="63">
        <v>6</v>
      </c>
      <c r="F31" s="63">
        <v>784714</v>
      </c>
      <c r="G31" s="63">
        <v>32</v>
      </c>
      <c r="H31" s="63">
        <v>23100</v>
      </c>
      <c r="I31" s="63">
        <v>1</v>
      </c>
      <c r="J31" s="63">
        <v>38924</v>
      </c>
      <c r="K31" s="63">
        <v>4</v>
      </c>
      <c r="L31" s="63">
        <v>10200</v>
      </c>
      <c r="M31" s="63">
        <v>2</v>
      </c>
      <c r="N31" s="63">
        <v>45451</v>
      </c>
      <c r="O31" s="63">
        <v>1</v>
      </c>
      <c r="P31" s="63">
        <v>0</v>
      </c>
      <c r="Q31" s="63">
        <v>0</v>
      </c>
    </row>
    <row r="32" spans="1:20" x14ac:dyDescent="0.25">
      <c r="A32" s="63" t="s">
        <v>92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</row>
    <row r="33" spans="1:17" x14ac:dyDescent="0.25">
      <c r="A33" s="63" t="s">
        <v>33</v>
      </c>
      <c r="B33" s="63">
        <v>326377</v>
      </c>
      <c r="C33" s="63">
        <v>28</v>
      </c>
      <c r="D33" s="63">
        <v>22000</v>
      </c>
      <c r="E33" s="63">
        <v>1</v>
      </c>
      <c r="F33" s="63">
        <v>198609</v>
      </c>
      <c r="G33" s="63">
        <v>13</v>
      </c>
      <c r="H33" s="63">
        <v>22000</v>
      </c>
      <c r="I33" s="63">
        <v>3</v>
      </c>
      <c r="J33" s="63">
        <v>22800</v>
      </c>
      <c r="K33" s="63">
        <v>6</v>
      </c>
      <c r="L33" s="63">
        <v>0</v>
      </c>
      <c r="M33" s="63">
        <v>0</v>
      </c>
      <c r="N33" s="63">
        <v>17300</v>
      </c>
      <c r="O33" s="63">
        <v>2</v>
      </c>
      <c r="P33" s="63">
        <v>43668</v>
      </c>
      <c r="Q33" s="63">
        <v>3</v>
      </c>
    </row>
    <row r="34" spans="1:17" x14ac:dyDescent="0.25">
      <c r="A34" s="63" t="s">
        <v>34</v>
      </c>
      <c r="B34" s="63">
        <v>415450</v>
      </c>
      <c r="C34" s="63">
        <v>15</v>
      </c>
      <c r="D34" s="63">
        <v>0</v>
      </c>
      <c r="E34" s="63">
        <v>0</v>
      </c>
      <c r="F34" s="63">
        <v>103000</v>
      </c>
      <c r="G34" s="63">
        <v>7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312450</v>
      </c>
      <c r="Q34" s="63">
        <v>8</v>
      </c>
    </row>
    <row r="35" spans="1:17" x14ac:dyDescent="0.25">
      <c r="A35" s="8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5">
      <c r="A36" s="2" t="s">
        <v>35</v>
      </c>
      <c r="B36" s="34">
        <f>SUM(B37:B45)</f>
        <v>2409069</v>
      </c>
      <c r="C36" s="34">
        <f t="shared" ref="C36:Q36" si="6">SUM(C37:C45)</f>
        <v>159</v>
      </c>
      <c r="D36" s="34">
        <f t="shared" si="6"/>
        <v>601732</v>
      </c>
      <c r="E36" s="34">
        <f t="shared" si="6"/>
        <v>48</v>
      </c>
      <c r="F36" s="34">
        <f t="shared" si="6"/>
        <v>1185322</v>
      </c>
      <c r="G36" s="34">
        <f t="shared" si="6"/>
        <v>81</v>
      </c>
      <c r="H36" s="34">
        <f t="shared" si="6"/>
        <v>26500</v>
      </c>
      <c r="I36" s="34">
        <f t="shared" si="6"/>
        <v>2</v>
      </c>
      <c r="J36" s="34">
        <f t="shared" si="6"/>
        <v>261800</v>
      </c>
      <c r="K36" s="34">
        <f t="shared" si="6"/>
        <v>9</v>
      </c>
      <c r="L36" s="34">
        <f t="shared" si="6"/>
        <v>4400</v>
      </c>
      <c r="M36" s="34">
        <f t="shared" si="6"/>
        <v>2</v>
      </c>
      <c r="N36" s="34">
        <f t="shared" si="6"/>
        <v>66000</v>
      </c>
      <c r="O36" s="34">
        <f t="shared" si="6"/>
        <v>4</v>
      </c>
      <c r="P36" s="34">
        <f t="shared" si="6"/>
        <v>263315</v>
      </c>
      <c r="Q36" s="34">
        <f t="shared" si="6"/>
        <v>13</v>
      </c>
    </row>
    <row r="37" spans="1:17" x14ac:dyDescent="0.25">
      <c r="A37" s="63" t="s">
        <v>36</v>
      </c>
      <c r="B37" s="63">
        <v>123800</v>
      </c>
      <c r="C37" s="63">
        <v>11</v>
      </c>
      <c r="D37" s="63">
        <v>0</v>
      </c>
      <c r="E37" s="63">
        <v>0</v>
      </c>
      <c r="F37" s="63">
        <v>118500</v>
      </c>
      <c r="G37" s="63">
        <v>10</v>
      </c>
      <c r="H37" s="63">
        <v>0</v>
      </c>
      <c r="I37" s="63">
        <v>0</v>
      </c>
      <c r="J37" s="63">
        <v>5300</v>
      </c>
      <c r="K37" s="63">
        <v>1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</row>
    <row r="38" spans="1:17" x14ac:dyDescent="0.25">
      <c r="A38" s="63" t="s">
        <v>37</v>
      </c>
      <c r="B38" s="63">
        <v>1585904</v>
      </c>
      <c r="C38" s="63">
        <v>94</v>
      </c>
      <c r="D38" s="63">
        <v>532832</v>
      </c>
      <c r="E38" s="63">
        <v>39</v>
      </c>
      <c r="F38" s="63">
        <v>694672</v>
      </c>
      <c r="G38" s="63">
        <v>40</v>
      </c>
      <c r="H38" s="63">
        <v>5000</v>
      </c>
      <c r="I38" s="63">
        <v>1</v>
      </c>
      <c r="J38" s="63">
        <v>250500</v>
      </c>
      <c r="K38" s="63">
        <v>7</v>
      </c>
      <c r="L38" s="63">
        <v>1000</v>
      </c>
      <c r="M38" s="63">
        <v>1</v>
      </c>
      <c r="N38" s="63">
        <v>5000</v>
      </c>
      <c r="O38" s="63">
        <v>1</v>
      </c>
      <c r="P38" s="63">
        <v>96900</v>
      </c>
      <c r="Q38" s="63">
        <v>5</v>
      </c>
    </row>
    <row r="39" spans="1:17" x14ac:dyDescent="0.25">
      <c r="A39" s="63" t="s">
        <v>38</v>
      </c>
      <c r="B39" s="63">
        <v>113000</v>
      </c>
      <c r="C39" s="63">
        <v>5</v>
      </c>
      <c r="D39" s="63">
        <v>0</v>
      </c>
      <c r="E39" s="63">
        <v>0</v>
      </c>
      <c r="F39" s="63">
        <v>10500</v>
      </c>
      <c r="G39" s="63">
        <v>1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102500</v>
      </c>
      <c r="Q39" s="63">
        <v>4</v>
      </c>
    </row>
    <row r="40" spans="1:17" x14ac:dyDescent="0.25">
      <c r="A40" s="63" t="s">
        <v>39</v>
      </c>
      <c r="B40" s="63">
        <v>99000</v>
      </c>
      <c r="C40" s="63">
        <v>6</v>
      </c>
      <c r="D40" s="63">
        <v>0</v>
      </c>
      <c r="E40" s="63">
        <v>0</v>
      </c>
      <c r="F40" s="63">
        <v>40500</v>
      </c>
      <c r="G40" s="63">
        <v>4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33000</v>
      </c>
      <c r="O40" s="63">
        <v>1</v>
      </c>
      <c r="P40" s="63">
        <v>25500</v>
      </c>
      <c r="Q40" s="63">
        <v>1</v>
      </c>
    </row>
    <row r="41" spans="1:17" x14ac:dyDescent="0.25">
      <c r="A41" s="63" t="s">
        <v>40</v>
      </c>
      <c r="B41" s="63">
        <v>312200</v>
      </c>
      <c r="C41" s="63">
        <v>31</v>
      </c>
      <c r="D41" s="63">
        <v>68900</v>
      </c>
      <c r="E41" s="63">
        <v>9</v>
      </c>
      <c r="F41" s="63">
        <v>209300</v>
      </c>
      <c r="G41" s="63">
        <v>19</v>
      </c>
      <c r="H41" s="63">
        <v>0</v>
      </c>
      <c r="I41" s="63">
        <v>0</v>
      </c>
      <c r="J41" s="63">
        <v>6000</v>
      </c>
      <c r="K41" s="63">
        <v>1</v>
      </c>
      <c r="L41" s="63">
        <v>0</v>
      </c>
      <c r="M41" s="63">
        <v>0</v>
      </c>
      <c r="N41" s="63">
        <v>28000</v>
      </c>
      <c r="O41" s="63">
        <v>2</v>
      </c>
      <c r="P41" s="63">
        <v>0</v>
      </c>
      <c r="Q41" s="63">
        <v>0</v>
      </c>
    </row>
    <row r="42" spans="1:17" x14ac:dyDescent="0.25">
      <c r="A42" s="63" t="s">
        <v>41</v>
      </c>
      <c r="B42" s="63">
        <v>11600</v>
      </c>
      <c r="C42" s="63">
        <v>2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11600</v>
      </c>
      <c r="Q42" s="63">
        <v>2</v>
      </c>
    </row>
    <row r="43" spans="1:17" x14ac:dyDescent="0.25">
      <c r="A43" s="63" t="s">
        <v>85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</row>
    <row r="44" spans="1:17" x14ac:dyDescent="0.25">
      <c r="A44" s="63" t="s">
        <v>86</v>
      </c>
      <c r="B44" s="63">
        <v>26815</v>
      </c>
      <c r="C44" s="63">
        <v>1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26815</v>
      </c>
      <c r="Q44" s="63">
        <v>1</v>
      </c>
    </row>
    <row r="45" spans="1:17" x14ac:dyDescent="0.25">
      <c r="A45" s="63" t="s">
        <v>42</v>
      </c>
      <c r="B45" s="63">
        <v>136750</v>
      </c>
      <c r="C45" s="63">
        <v>9</v>
      </c>
      <c r="D45" s="63">
        <v>0</v>
      </c>
      <c r="E45" s="63">
        <v>0</v>
      </c>
      <c r="F45" s="63">
        <v>111850</v>
      </c>
      <c r="G45" s="63">
        <v>7</v>
      </c>
      <c r="H45" s="63">
        <v>21500</v>
      </c>
      <c r="I45" s="63">
        <v>1</v>
      </c>
      <c r="J45" s="63">
        <v>0</v>
      </c>
      <c r="K45" s="63">
        <v>0</v>
      </c>
      <c r="L45" s="63">
        <v>3400</v>
      </c>
      <c r="M45" s="63">
        <v>1</v>
      </c>
      <c r="N45" s="63">
        <v>0</v>
      </c>
      <c r="O45" s="63">
        <v>0</v>
      </c>
      <c r="P45" s="63">
        <v>0</v>
      </c>
      <c r="Q45" s="63">
        <v>0</v>
      </c>
    </row>
    <row r="46" spans="1:17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25">
      <c r="A47" s="2" t="s">
        <v>43</v>
      </c>
      <c r="B47" s="34">
        <f t="shared" ref="B47:Q47" si="7">SUM(B48:B54)</f>
        <v>2525135</v>
      </c>
      <c r="C47" s="34">
        <f t="shared" si="7"/>
        <v>134</v>
      </c>
      <c r="D47" s="34">
        <f t="shared" si="7"/>
        <v>500773</v>
      </c>
      <c r="E47" s="34">
        <f t="shared" si="7"/>
        <v>34</v>
      </c>
      <c r="F47" s="34">
        <f t="shared" si="7"/>
        <v>1397499</v>
      </c>
      <c r="G47" s="34">
        <f t="shared" si="7"/>
        <v>75</v>
      </c>
      <c r="H47" s="34">
        <f t="shared" si="7"/>
        <v>160100</v>
      </c>
      <c r="I47" s="34">
        <f t="shared" si="7"/>
        <v>5</v>
      </c>
      <c r="J47" s="34">
        <f t="shared" si="7"/>
        <v>137051</v>
      </c>
      <c r="K47" s="34">
        <f t="shared" si="7"/>
        <v>5</v>
      </c>
      <c r="L47" s="34">
        <f t="shared" si="7"/>
        <v>0</v>
      </c>
      <c r="M47" s="34">
        <f t="shared" si="7"/>
        <v>0</v>
      </c>
      <c r="N47" s="34">
        <f t="shared" si="7"/>
        <v>30000</v>
      </c>
      <c r="O47" s="34">
        <f t="shared" si="7"/>
        <v>1</v>
      </c>
      <c r="P47" s="34">
        <f t="shared" si="7"/>
        <v>299712</v>
      </c>
      <c r="Q47" s="34">
        <f t="shared" si="7"/>
        <v>14</v>
      </c>
    </row>
    <row r="48" spans="1:17" x14ac:dyDescent="0.25">
      <c r="A48" s="63" t="s">
        <v>44</v>
      </c>
      <c r="B48" s="63">
        <v>1580700</v>
      </c>
      <c r="C48" s="63">
        <v>87</v>
      </c>
      <c r="D48" s="63">
        <v>426973</v>
      </c>
      <c r="E48" s="63">
        <v>29</v>
      </c>
      <c r="F48" s="63">
        <v>901576</v>
      </c>
      <c r="G48" s="63">
        <v>45</v>
      </c>
      <c r="H48" s="63">
        <v>91000</v>
      </c>
      <c r="I48" s="63">
        <v>3</v>
      </c>
      <c r="J48" s="63">
        <v>39051</v>
      </c>
      <c r="K48" s="63">
        <v>3</v>
      </c>
      <c r="L48" s="63">
        <v>0</v>
      </c>
      <c r="M48" s="63">
        <v>0</v>
      </c>
      <c r="N48" s="63">
        <v>30000</v>
      </c>
      <c r="O48" s="63">
        <v>1</v>
      </c>
      <c r="P48" s="63">
        <v>92100</v>
      </c>
      <c r="Q48" s="63">
        <v>6</v>
      </c>
    </row>
    <row r="49" spans="1:17" x14ac:dyDescent="0.25">
      <c r="A49" s="63" t="s">
        <v>45</v>
      </c>
      <c r="B49" s="63">
        <v>509732</v>
      </c>
      <c r="C49" s="63">
        <v>20</v>
      </c>
      <c r="D49" s="63">
        <v>16500</v>
      </c>
      <c r="E49" s="63">
        <v>1</v>
      </c>
      <c r="F49" s="63">
        <v>306600</v>
      </c>
      <c r="G49" s="63">
        <v>14</v>
      </c>
      <c r="H49" s="63">
        <v>55000</v>
      </c>
      <c r="I49" s="63">
        <v>1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131632</v>
      </c>
      <c r="Q49" s="63">
        <v>4</v>
      </c>
    </row>
    <row r="50" spans="1:17" x14ac:dyDescent="0.25">
      <c r="A50" s="63" t="s">
        <v>46</v>
      </c>
      <c r="B50" s="63">
        <v>336890</v>
      </c>
      <c r="C50" s="63">
        <v>19</v>
      </c>
      <c r="D50" s="63">
        <v>23300</v>
      </c>
      <c r="E50" s="63">
        <v>2</v>
      </c>
      <c r="F50" s="63">
        <v>151690</v>
      </c>
      <c r="G50" s="63">
        <v>12</v>
      </c>
      <c r="H50" s="63">
        <v>14100</v>
      </c>
      <c r="I50" s="63">
        <v>1</v>
      </c>
      <c r="J50" s="63">
        <v>98000</v>
      </c>
      <c r="K50" s="63">
        <v>2</v>
      </c>
      <c r="L50" s="63">
        <v>0</v>
      </c>
      <c r="M50" s="63">
        <v>0</v>
      </c>
      <c r="N50" s="63">
        <v>0</v>
      </c>
      <c r="O50" s="63">
        <v>0</v>
      </c>
      <c r="P50" s="63">
        <v>49800</v>
      </c>
      <c r="Q50" s="63">
        <v>2</v>
      </c>
    </row>
    <row r="51" spans="1:17" x14ac:dyDescent="0.25">
      <c r="A51" s="63" t="s">
        <v>47</v>
      </c>
      <c r="B51" s="63">
        <v>67900</v>
      </c>
      <c r="C51" s="63">
        <v>5</v>
      </c>
      <c r="D51" s="63">
        <v>34000</v>
      </c>
      <c r="E51" s="63">
        <v>2</v>
      </c>
      <c r="F51" s="63">
        <v>33900</v>
      </c>
      <c r="G51" s="63">
        <v>3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</row>
    <row r="52" spans="1:17" x14ac:dyDescent="0.25">
      <c r="A52" s="63" t="s">
        <v>88</v>
      </c>
      <c r="B52" s="63">
        <v>2900</v>
      </c>
      <c r="C52" s="63">
        <v>1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2900</v>
      </c>
      <c r="Q52" s="63">
        <v>1</v>
      </c>
    </row>
    <row r="53" spans="1:17" x14ac:dyDescent="0.25">
      <c r="A53" s="63" t="s">
        <v>48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</row>
    <row r="54" spans="1:17" x14ac:dyDescent="0.25">
      <c r="A54" s="63" t="s">
        <v>91</v>
      </c>
      <c r="B54" s="63">
        <v>27013</v>
      </c>
      <c r="C54" s="63">
        <v>2</v>
      </c>
      <c r="D54" s="63">
        <v>0</v>
      </c>
      <c r="E54" s="63">
        <v>0</v>
      </c>
      <c r="F54" s="63">
        <v>3733</v>
      </c>
      <c r="G54" s="63">
        <v>1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23280</v>
      </c>
      <c r="Q54" s="63">
        <v>1</v>
      </c>
    </row>
    <row r="55" spans="1:17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64" t="s">
        <v>106</v>
      </c>
      <c r="B56" s="34">
        <f>SUM(B57:B69)</f>
        <v>22861160</v>
      </c>
      <c r="C56" s="34">
        <f t="shared" ref="C56:Q56" si="8">SUM(C57:C69)</f>
        <v>937</v>
      </c>
      <c r="D56" s="34">
        <f t="shared" si="8"/>
        <v>9394929</v>
      </c>
      <c r="E56" s="34">
        <f t="shared" si="8"/>
        <v>455</v>
      </c>
      <c r="F56" s="34">
        <f t="shared" si="8"/>
        <v>10099579</v>
      </c>
      <c r="G56" s="34">
        <f t="shared" si="8"/>
        <v>363</v>
      </c>
      <c r="H56" s="34">
        <f t="shared" si="8"/>
        <v>1061800</v>
      </c>
      <c r="I56" s="34">
        <f t="shared" si="8"/>
        <v>23</v>
      </c>
      <c r="J56" s="34">
        <f t="shared" si="8"/>
        <v>763752</v>
      </c>
      <c r="K56" s="34">
        <f t="shared" si="8"/>
        <v>38</v>
      </c>
      <c r="L56" s="34">
        <f t="shared" si="8"/>
        <v>91150</v>
      </c>
      <c r="M56" s="34">
        <f t="shared" si="8"/>
        <v>4</v>
      </c>
      <c r="N56" s="34">
        <f t="shared" si="8"/>
        <v>4000</v>
      </c>
      <c r="O56" s="34">
        <f t="shared" si="8"/>
        <v>2</v>
      </c>
      <c r="P56" s="34">
        <f t="shared" si="8"/>
        <v>1445950</v>
      </c>
      <c r="Q56" s="34">
        <f t="shared" si="8"/>
        <v>52</v>
      </c>
    </row>
    <row r="57" spans="1:17" x14ac:dyDescent="0.25">
      <c r="A57" s="63" t="s">
        <v>49</v>
      </c>
      <c r="B57" s="63">
        <v>17956082</v>
      </c>
      <c r="C57" s="63">
        <v>666</v>
      </c>
      <c r="D57" s="63">
        <v>8563573</v>
      </c>
      <c r="E57" s="63">
        <v>385</v>
      </c>
      <c r="F57" s="63">
        <v>7541379</v>
      </c>
      <c r="G57" s="63">
        <v>222</v>
      </c>
      <c r="H57" s="63">
        <v>828000</v>
      </c>
      <c r="I57" s="63">
        <v>15</v>
      </c>
      <c r="J57" s="63">
        <v>638430</v>
      </c>
      <c r="K57" s="63">
        <v>30</v>
      </c>
      <c r="L57" s="63">
        <v>77500</v>
      </c>
      <c r="M57" s="63">
        <v>2</v>
      </c>
      <c r="N57" s="63">
        <v>2500</v>
      </c>
      <c r="O57" s="63">
        <v>1</v>
      </c>
      <c r="P57" s="63">
        <v>304700</v>
      </c>
      <c r="Q57" s="63">
        <v>11</v>
      </c>
    </row>
    <row r="58" spans="1:17" x14ac:dyDescent="0.25">
      <c r="A58" s="63" t="s">
        <v>50</v>
      </c>
      <c r="B58" s="63">
        <v>1296834</v>
      </c>
      <c r="C58" s="63">
        <v>89</v>
      </c>
      <c r="D58" s="63">
        <v>468633</v>
      </c>
      <c r="E58" s="63">
        <v>42</v>
      </c>
      <c r="F58" s="63">
        <v>637801</v>
      </c>
      <c r="G58" s="63">
        <v>38</v>
      </c>
      <c r="H58" s="63">
        <v>28000</v>
      </c>
      <c r="I58" s="63">
        <v>2</v>
      </c>
      <c r="J58" s="63">
        <v>26700</v>
      </c>
      <c r="K58" s="63">
        <v>2</v>
      </c>
      <c r="L58" s="63">
        <v>0</v>
      </c>
      <c r="M58" s="63">
        <v>0</v>
      </c>
      <c r="N58" s="63">
        <v>0</v>
      </c>
      <c r="O58" s="63">
        <v>0</v>
      </c>
      <c r="P58" s="63">
        <v>135700</v>
      </c>
      <c r="Q58" s="63">
        <v>5</v>
      </c>
    </row>
    <row r="59" spans="1:17" x14ac:dyDescent="0.25">
      <c r="A59" s="63" t="s">
        <v>51</v>
      </c>
      <c r="B59" s="63">
        <v>669831</v>
      </c>
      <c r="C59" s="63">
        <v>51</v>
      </c>
      <c r="D59" s="63">
        <v>88468</v>
      </c>
      <c r="E59" s="63">
        <v>12</v>
      </c>
      <c r="F59" s="63">
        <v>551913</v>
      </c>
      <c r="G59" s="63">
        <v>33</v>
      </c>
      <c r="H59" s="63">
        <v>10300</v>
      </c>
      <c r="I59" s="63">
        <v>2</v>
      </c>
      <c r="J59" s="63">
        <v>0</v>
      </c>
      <c r="K59" s="63">
        <v>0</v>
      </c>
      <c r="L59" s="63">
        <v>10000</v>
      </c>
      <c r="M59" s="63">
        <v>1</v>
      </c>
      <c r="N59" s="63">
        <v>1500</v>
      </c>
      <c r="O59" s="63">
        <v>1</v>
      </c>
      <c r="P59" s="63">
        <v>7650</v>
      </c>
      <c r="Q59" s="63">
        <v>2</v>
      </c>
    </row>
    <row r="60" spans="1:17" x14ac:dyDescent="0.25">
      <c r="A60" s="63" t="s">
        <v>52</v>
      </c>
      <c r="B60" s="63">
        <v>834527</v>
      </c>
      <c r="C60" s="63">
        <v>49</v>
      </c>
      <c r="D60" s="63">
        <v>96319</v>
      </c>
      <c r="E60" s="63">
        <v>9</v>
      </c>
      <c r="F60" s="63">
        <v>619686</v>
      </c>
      <c r="G60" s="63">
        <v>34</v>
      </c>
      <c r="H60" s="63">
        <v>6000</v>
      </c>
      <c r="I60" s="63">
        <v>1</v>
      </c>
      <c r="J60" s="63">
        <v>24522</v>
      </c>
      <c r="K60" s="63">
        <v>2</v>
      </c>
      <c r="L60" s="63">
        <v>0</v>
      </c>
      <c r="M60" s="63">
        <v>0</v>
      </c>
      <c r="N60" s="63">
        <v>0</v>
      </c>
      <c r="O60" s="63">
        <v>0</v>
      </c>
      <c r="P60" s="63">
        <v>88000</v>
      </c>
      <c r="Q60" s="63">
        <v>3</v>
      </c>
    </row>
    <row r="61" spans="1:17" x14ac:dyDescent="0.25">
      <c r="A61" s="63" t="s">
        <v>53</v>
      </c>
      <c r="B61" s="63">
        <v>733421</v>
      </c>
      <c r="C61" s="63">
        <v>20</v>
      </c>
      <c r="D61" s="63">
        <v>23236</v>
      </c>
      <c r="E61" s="63">
        <v>1</v>
      </c>
      <c r="F61" s="63">
        <v>311300</v>
      </c>
      <c r="G61" s="63">
        <v>10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398885</v>
      </c>
      <c r="Q61" s="63">
        <v>9</v>
      </c>
    </row>
    <row r="62" spans="1:17" x14ac:dyDescent="0.25">
      <c r="A62" s="63" t="s">
        <v>93</v>
      </c>
      <c r="B62" s="63">
        <v>299865</v>
      </c>
      <c r="C62" s="63">
        <v>10</v>
      </c>
      <c r="D62" s="63">
        <v>107000</v>
      </c>
      <c r="E62" s="63">
        <v>2</v>
      </c>
      <c r="F62" s="63">
        <v>102000</v>
      </c>
      <c r="G62" s="63">
        <v>3</v>
      </c>
      <c r="H62" s="63">
        <v>0</v>
      </c>
      <c r="I62" s="63">
        <v>0</v>
      </c>
      <c r="J62" s="63">
        <v>13600</v>
      </c>
      <c r="K62" s="63">
        <v>2</v>
      </c>
      <c r="L62" s="63">
        <v>0</v>
      </c>
      <c r="M62" s="63">
        <v>0</v>
      </c>
      <c r="N62" s="63">
        <v>0</v>
      </c>
      <c r="O62" s="63">
        <v>0</v>
      </c>
      <c r="P62" s="63">
        <v>77265</v>
      </c>
      <c r="Q62" s="63">
        <v>3</v>
      </c>
    </row>
    <row r="63" spans="1:17" x14ac:dyDescent="0.25">
      <c r="A63" s="63" t="s">
        <v>54</v>
      </c>
      <c r="B63" s="63">
        <v>509000</v>
      </c>
      <c r="C63" s="63">
        <v>15</v>
      </c>
      <c r="D63" s="63">
        <v>20200</v>
      </c>
      <c r="E63" s="63">
        <v>1</v>
      </c>
      <c r="F63" s="63">
        <v>154800</v>
      </c>
      <c r="G63" s="63">
        <v>7</v>
      </c>
      <c r="H63" s="63">
        <v>170000</v>
      </c>
      <c r="I63" s="63">
        <v>2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164000</v>
      </c>
      <c r="Q63" s="63">
        <v>5</v>
      </c>
    </row>
    <row r="64" spans="1:17" x14ac:dyDescent="0.25">
      <c r="A64" s="63" t="s">
        <v>56</v>
      </c>
      <c r="B64" s="63">
        <v>77300</v>
      </c>
      <c r="C64" s="63">
        <v>6</v>
      </c>
      <c r="D64" s="63">
        <v>0</v>
      </c>
      <c r="E64" s="63">
        <v>0</v>
      </c>
      <c r="F64" s="63">
        <v>20800</v>
      </c>
      <c r="G64" s="63">
        <v>3</v>
      </c>
      <c r="H64" s="63">
        <v>0</v>
      </c>
      <c r="I64" s="63">
        <v>0</v>
      </c>
      <c r="J64" s="63">
        <v>37500</v>
      </c>
      <c r="K64" s="63">
        <v>1</v>
      </c>
      <c r="L64" s="63">
        <v>0</v>
      </c>
      <c r="M64" s="63">
        <v>0</v>
      </c>
      <c r="N64" s="63">
        <v>0</v>
      </c>
      <c r="O64" s="63">
        <v>0</v>
      </c>
      <c r="P64" s="63">
        <v>19000</v>
      </c>
      <c r="Q64" s="63">
        <v>2</v>
      </c>
    </row>
    <row r="65" spans="1:17" x14ac:dyDescent="0.25">
      <c r="A65" s="63" t="s">
        <v>57</v>
      </c>
      <c r="B65" s="63">
        <v>64200</v>
      </c>
      <c r="C65" s="63">
        <v>3</v>
      </c>
      <c r="D65" s="63">
        <v>0</v>
      </c>
      <c r="E65" s="63">
        <v>0</v>
      </c>
      <c r="F65" s="63">
        <v>41200</v>
      </c>
      <c r="G65" s="63">
        <v>2</v>
      </c>
      <c r="H65" s="63">
        <v>0</v>
      </c>
      <c r="I65" s="63">
        <v>0</v>
      </c>
      <c r="J65" s="63">
        <v>23000</v>
      </c>
      <c r="K65" s="63">
        <v>1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</row>
    <row r="66" spans="1:17" x14ac:dyDescent="0.25">
      <c r="A66" s="63" t="s">
        <v>58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</row>
    <row r="67" spans="1:17" x14ac:dyDescent="0.25">
      <c r="A67" s="63" t="s">
        <v>59</v>
      </c>
      <c r="B67" s="63">
        <v>333250</v>
      </c>
      <c r="C67" s="63">
        <v>18</v>
      </c>
      <c r="D67" s="63">
        <v>12000</v>
      </c>
      <c r="E67" s="63">
        <v>1</v>
      </c>
      <c r="F67" s="63">
        <v>70500</v>
      </c>
      <c r="G67" s="63">
        <v>5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250750</v>
      </c>
      <c r="Q67" s="63">
        <v>12</v>
      </c>
    </row>
    <row r="68" spans="1:17" x14ac:dyDescent="0.25">
      <c r="A68" s="63" t="s">
        <v>90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</row>
    <row r="69" spans="1:17" x14ac:dyDescent="0.25">
      <c r="A69" s="63" t="s">
        <v>60</v>
      </c>
      <c r="B69" s="63">
        <v>86850</v>
      </c>
      <c r="C69" s="63">
        <v>10</v>
      </c>
      <c r="D69" s="63">
        <v>15500</v>
      </c>
      <c r="E69" s="63">
        <v>2</v>
      </c>
      <c r="F69" s="63">
        <v>48200</v>
      </c>
      <c r="G69" s="63">
        <v>6</v>
      </c>
      <c r="H69" s="63">
        <v>19500</v>
      </c>
      <c r="I69" s="63">
        <v>1</v>
      </c>
      <c r="J69" s="63">
        <v>0</v>
      </c>
      <c r="K69" s="63">
        <v>0</v>
      </c>
      <c r="L69" s="63">
        <v>3650</v>
      </c>
      <c r="M69" s="63">
        <v>1</v>
      </c>
      <c r="N69" s="63">
        <v>0</v>
      </c>
      <c r="O69" s="63">
        <v>0</v>
      </c>
      <c r="P69" s="63">
        <v>0</v>
      </c>
      <c r="Q69" s="63">
        <v>0</v>
      </c>
    </row>
    <row r="70" spans="1:17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x14ac:dyDescent="0.25">
      <c r="A71" s="64" t="s">
        <v>55</v>
      </c>
      <c r="B71" s="34">
        <f>SUM(B72:B80)</f>
        <v>6463319</v>
      </c>
      <c r="C71" s="34">
        <f t="shared" ref="C71:Q71" si="9">SUM(C72:C80)</f>
        <v>333</v>
      </c>
      <c r="D71" s="34">
        <f t="shared" si="9"/>
        <v>1402541</v>
      </c>
      <c r="E71" s="34">
        <f t="shared" si="9"/>
        <v>93</v>
      </c>
      <c r="F71" s="34">
        <f t="shared" si="9"/>
        <v>3442588</v>
      </c>
      <c r="G71" s="34">
        <f t="shared" si="9"/>
        <v>184</v>
      </c>
      <c r="H71" s="34">
        <f t="shared" si="9"/>
        <v>200470</v>
      </c>
      <c r="I71" s="34">
        <f t="shared" si="9"/>
        <v>10</v>
      </c>
      <c r="J71" s="34">
        <f t="shared" si="9"/>
        <v>229830</v>
      </c>
      <c r="K71" s="34">
        <f t="shared" si="9"/>
        <v>17</v>
      </c>
      <c r="L71" s="34">
        <f t="shared" si="9"/>
        <v>14000</v>
      </c>
      <c r="M71" s="34">
        <f t="shared" si="9"/>
        <v>2</v>
      </c>
      <c r="N71" s="34">
        <f t="shared" si="9"/>
        <v>867740</v>
      </c>
      <c r="O71" s="34">
        <f t="shared" si="9"/>
        <v>9</v>
      </c>
      <c r="P71" s="34">
        <f t="shared" si="9"/>
        <v>306150</v>
      </c>
      <c r="Q71" s="34">
        <f t="shared" si="9"/>
        <v>18</v>
      </c>
    </row>
    <row r="72" spans="1:17" x14ac:dyDescent="0.25">
      <c r="A72" s="63" t="s">
        <v>61</v>
      </c>
      <c r="B72" s="63">
        <v>244350</v>
      </c>
      <c r="C72" s="63">
        <v>20</v>
      </c>
      <c r="D72" s="63">
        <v>36900</v>
      </c>
      <c r="E72" s="63">
        <v>3</v>
      </c>
      <c r="F72" s="63">
        <v>161700</v>
      </c>
      <c r="G72" s="63">
        <v>13</v>
      </c>
      <c r="H72" s="63">
        <v>750</v>
      </c>
      <c r="I72" s="63">
        <v>1</v>
      </c>
      <c r="J72" s="63">
        <v>15000</v>
      </c>
      <c r="K72" s="63">
        <v>1</v>
      </c>
      <c r="L72" s="63">
        <v>10000</v>
      </c>
      <c r="M72" s="63">
        <v>1</v>
      </c>
      <c r="N72" s="63">
        <v>20000</v>
      </c>
      <c r="O72" s="63">
        <v>1</v>
      </c>
      <c r="P72" s="63">
        <v>0</v>
      </c>
      <c r="Q72" s="63">
        <v>0</v>
      </c>
    </row>
    <row r="73" spans="1:17" x14ac:dyDescent="0.25">
      <c r="A73" s="63" t="s">
        <v>62</v>
      </c>
      <c r="B73" s="63">
        <v>2633571</v>
      </c>
      <c r="C73" s="63">
        <v>112</v>
      </c>
      <c r="D73" s="63">
        <v>340281</v>
      </c>
      <c r="E73" s="63">
        <v>27</v>
      </c>
      <c r="F73" s="63">
        <v>1243850</v>
      </c>
      <c r="G73" s="63">
        <v>69</v>
      </c>
      <c r="H73" s="63">
        <v>50000</v>
      </c>
      <c r="I73" s="63">
        <v>1</v>
      </c>
      <c r="J73" s="63">
        <v>77600</v>
      </c>
      <c r="K73" s="63">
        <v>7</v>
      </c>
      <c r="L73" s="63">
        <v>4000</v>
      </c>
      <c r="M73" s="63">
        <v>1</v>
      </c>
      <c r="N73" s="63">
        <v>822340</v>
      </c>
      <c r="O73" s="63">
        <v>2</v>
      </c>
      <c r="P73" s="63">
        <v>95500</v>
      </c>
      <c r="Q73" s="63">
        <v>5</v>
      </c>
    </row>
    <row r="74" spans="1:17" x14ac:dyDescent="0.25">
      <c r="A74" s="63" t="s">
        <v>63</v>
      </c>
      <c r="B74" s="63">
        <v>172300</v>
      </c>
      <c r="C74" s="63">
        <v>14</v>
      </c>
      <c r="D74" s="63">
        <v>20500</v>
      </c>
      <c r="E74" s="63">
        <v>2</v>
      </c>
      <c r="F74" s="63">
        <v>95650</v>
      </c>
      <c r="G74" s="63">
        <v>7</v>
      </c>
      <c r="H74" s="63">
        <v>35000</v>
      </c>
      <c r="I74" s="63">
        <v>1</v>
      </c>
      <c r="J74" s="63">
        <v>20050</v>
      </c>
      <c r="K74" s="63">
        <v>2</v>
      </c>
      <c r="L74" s="63">
        <v>0</v>
      </c>
      <c r="M74" s="63">
        <v>0</v>
      </c>
      <c r="N74" s="63">
        <v>0</v>
      </c>
      <c r="O74" s="63">
        <v>0</v>
      </c>
      <c r="P74" s="63">
        <v>1100</v>
      </c>
      <c r="Q74" s="63">
        <v>2</v>
      </c>
    </row>
    <row r="75" spans="1:17" x14ac:dyDescent="0.25">
      <c r="A75" s="63" t="s">
        <v>64</v>
      </c>
      <c r="B75" s="63">
        <v>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</row>
    <row r="76" spans="1:17" x14ac:dyDescent="0.25">
      <c r="A76" s="63" t="s">
        <v>65</v>
      </c>
      <c r="B76" s="63">
        <v>30750</v>
      </c>
      <c r="C76" s="63">
        <v>3</v>
      </c>
      <c r="D76" s="63">
        <v>0</v>
      </c>
      <c r="E76" s="63">
        <v>0</v>
      </c>
      <c r="F76" s="63">
        <v>30750</v>
      </c>
      <c r="G76" s="63">
        <v>3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</row>
    <row r="77" spans="1:17" x14ac:dyDescent="0.25">
      <c r="A77" s="63" t="s">
        <v>66</v>
      </c>
      <c r="B77" s="63">
        <v>13750</v>
      </c>
      <c r="C77" s="63">
        <v>4</v>
      </c>
      <c r="D77" s="63">
        <v>0</v>
      </c>
      <c r="E77" s="63">
        <v>0</v>
      </c>
      <c r="F77" s="63">
        <v>12750</v>
      </c>
      <c r="G77" s="63">
        <v>2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1000</v>
      </c>
      <c r="O77" s="63">
        <v>2</v>
      </c>
      <c r="P77" s="63">
        <v>0</v>
      </c>
      <c r="Q77" s="63">
        <v>0</v>
      </c>
    </row>
    <row r="78" spans="1:17" x14ac:dyDescent="0.25">
      <c r="A78" s="63" t="s">
        <v>67</v>
      </c>
      <c r="B78" s="63">
        <v>160850</v>
      </c>
      <c r="C78" s="63">
        <v>16</v>
      </c>
      <c r="D78" s="63">
        <v>0</v>
      </c>
      <c r="E78" s="63">
        <v>0</v>
      </c>
      <c r="F78" s="63">
        <v>157000</v>
      </c>
      <c r="G78" s="63">
        <v>15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3850</v>
      </c>
      <c r="Q78" s="63">
        <v>1</v>
      </c>
    </row>
    <row r="79" spans="1:17" x14ac:dyDescent="0.25">
      <c r="A79" s="63" t="s">
        <v>68</v>
      </c>
      <c r="B79" s="63">
        <v>2273576</v>
      </c>
      <c r="C79" s="63">
        <v>115</v>
      </c>
      <c r="D79" s="63">
        <v>847263</v>
      </c>
      <c r="E79" s="63">
        <v>49</v>
      </c>
      <c r="F79" s="63">
        <v>1203563</v>
      </c>
      <c r="G79" s="63">
        <v>50</v>
      </c>
      <c r="H79" s="63">
        <v>59850</v>
      </c>
      <c r="I79" s="63">
        <v>4</v>
      </c>
      <c r="J79" s="63">
        <v>31500</v>
      </c>
      <c r="K79" s="63">
        <v>3</v>
      </c>
      <c r="L79" s="63">
        <v>0</v>
      </c>
      <c r="M79" s="63">
        <v>0</v>
      </c>
      <c r="N79" s="63">
        <v>23500</v>
      </c>
      <c r="O79" s="63">
        <v>3</v>
      </c>
      <c r="P79" s="63">
        <v>107900</v>
      </c>
      <c r="Q79" s="63">
        <v>6</v>
      </c>
    </row>
    <row r="80" spans="1:17" x14ac:dyDescent="0.25">
      <c r="A80" s="63" t="s">
        <v>69</v>
      </c>
      <c r="B80" s="63">
        <v>934172</v>
      </c>
      <c r="C80" s="63">
        <v>49</v>
      </c>
      <c r="D80" s="63">
        <v>157597</v>
      </c>
      <c r="E80" s="63">
        <v>12</v>
      </c>
      <c r="F80" s="63">
        <v>537325</v>
      </c>
      <c r="G80" s="63">
        <v>25</v>
      </c>
      <c r="H80" s="63">
        <v>54870</v>
      </c>
      <c r="I80" s="63">
        <v>3</v>
      </c>
      <c r="J80" s="63">
        <v>85680</v>
      </c>
      <c r="K80" s="63">
        <v>4</v>
      </c>
      <c r="L80" s="63">
        <v>0</v>
      </c>
      <c r="M80" s="63">
        <v>0</v>
      </c>
      <c r="N80" s="63">
        <v>900</v>
      </c>
      <c r="O80" s="63">
        <v>1</v>
      </c>
      <c r="P80" s="63">
        <v>97800</v>
      </c>
      <c r="Q80" s="63">
        <v>4</v>
      </c>
    </row>
    <row r="81" spans="1:17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25">
      <c r="A82" s="64" t="s">
        <v>70</v>
      </c>
      <c r="B82" s="34">
        <f>SUM(B83:B96)</f>
        <v>19599414</v>
      </c>
      <c r="C82" s="34">
        <f t="shared" ref="C82:Q82" si="10">SUM(C83:C96)</f>
        <v>950</v>
      </c>
      <c r="D82" s="34">
        <f t="shared" si="10"/>
        <v>2764884</v>
      </c>
      <c r="E82" s="34">
        <f t="shared" si="10"/>
        <v>153</v>
      </c>
      <c r="F82" s="34">
        <f t="shared" si="10"/>
        <v>11963899</v>
      </c>
      <c r="G82" s="34">
        <f t="shared" si="10"/>
        <v>508</v>
      </c>
      <c r="H82" s="34">
        <f t="shared" si="10"/>
        <v>510100</v>
      </c>
      <c r="I82" s="34">
        <f t="shared" si="10"/>
        <v>17</v>
      </c>
      <c r="J82" s="34">
        <f t="shared" si="10"/>
        <v>1013543</v>
      </c>
      <c r="K82" s="34">
        <f t="shared" si="10"/>
        <v>41</v>
      </c>
      <c r="L82" s="34">
        <f t="shared" si="10"/>
        <v>37500</v>
      </c>
      <c r="M82" s="34">
        <f t="shared" si="10"/>
        <v>3</v>
      </c>
      <c r="N82" s="34">
        <f t="shared" si="10"/>
        <v>128000</v>
      </c>
      <c r="O82" s="34">
        <f t="shared" si="10"/>
        <v>9</v>
      </c>
      <c r="P82" s="34">
        <f t="shared" si="10"/>
        <v>3181488</v>
      </c>
      <c r="Q82" s="34">
        <f t="shared" si="10"/>
        <v>219</v>
      </c>
    </row>
    <row r="83" spans="1:17" x14ac:dyDescent="0.25">
      <c r="A83" s="63" t="s">
        <v>71</v>
      </c>
      <c r="B83" s="63">
        <v>2790942</v>
      </c>
      <c r="C83" s="63">
        <v>116</v>
      </c>
      <c r="D83" s="63">
        <v>865049</v>
      </c>
      <c r="E83" s="63">
        <v>55</v>
      </c>
      <c r="F83" s="63">
        <v>1225550</v>
      </c>
      <c r="G83" s="63">
        <v>46</v>
      </c>
      <c r="H83" s="63">
        <v>97050</v>
      </c>
      <c r="I83" s="63">
        <v>6</v>
      </c>
      <c r="J83" s="63">
        <v>553493</v>
      </c>
      <c r="K83" s="63">
        <v>7</v>
      </c>
      <c r="L83" s="63">
        <v>20000</v>
      </c>
      <c r="M83" s="63">
        <v>1</v>
      </c>
      <c r="N83" s="63">
        <v>0</v>
      </c>
      <c r="O83" s="63">
        <v>0</v>
      </c>
      <c r="P83" s="63">
        <v>29800</v>
      </c>
      <c r="Q83" s="63">
        <v>1</v>
      </c>
    </row>
    <row r="84" spans="1:17" x14ac:dyDescent="0.25">
      <c r="A84" s="63" t="s">
        <v>72</v>
      </c>
      <c r="B84" s="63">
        <v>7164447</v>
      </c>
      <c r="C84" s="63">
        <v>326</v>
      </c>
      <c r="D84" s="63">
        <v>1598788</v>
      </c>
      <c r="E84" s="63">
        <v>85</v>
      </c>
      <c r="F84" s="63">
        <v>5054109</v>
      </c>
      <c r="G84" s="63">
        <v>209</v>
      </c>
      <c r="H84" s="63">
        <v>154800</v>
      </c>
      <c r="I84" s="63">
        <v>6</v>
      </c>
      <c r="J84" s="63">
        <v>226900</v>
      </c>
      <c r="K84" s="63">
        <v>15</v>
      </c>
      <c r="L84" s="63">
        <v>8800</v>
      </c>
      <c r="M84" s="63">
        <v>1</v>
      </c>
      <c r="N84" s="63">
        <v>62000</v>
      </c>
      <c r="O84" s="63">
        <v>3</v>
      </c>
      <c r="P84" s="63">
        <v>59050</v>
      </c>
      <c r="Q84" s="63">
        <v>7</v>
      </c>
    </row>
    <row r="85" spans="1:17" x14ac:dyDescent="0.25">
      <c r="A85" s="63" t="s">
        <v>73</v>
      </c>
      <c r="B85" s="63">
        <v>729200</v>
      </c>
      <c r="C85" s="63">
        <v>28</v>
      </c>
      <c r="D85" s="63">
        <v>46500</v>
      </c>
      <c r="E85" s="63">
        <v>1</v>
      </c>
      <c r="F85" s="63">
        <v>417200</v>
      </c>
      <c r="G85" s="63">
        <v>20</v>
      </c>
      <c r="H85" s="63">
        <v>116000</v>
      </c>
      <c r="I85" s="63">
        <v>1</v>
      </c>
      <c r="J85" s="63">
        <v>25500</v>
      </c>
      <c r="K85" s="63">
        <v>2</v>
      </c>
      <c r="L85" s="63">
        <v>0</v>
      </c>
      <c r="M85" s="63">
        <v>0</v>
      </c>
      <c r="N85" s="63">
        <v>0</v>
      </c>
      <c r="O85" s="63">
        <v>0</v>
      </c>
      <c r="P85" s="63">
        <v>124000</v>
      </c>
      <c r="Q85" s="63">
        <v>4</v>
      </c>
    </row>
    <row r="86" spans="1:17" x14ac:dyDescent="0.25">
      <c r="A86" s="63" t="s">
        <v>74</v>
      </c>
      <c r="B86" s="63">
        <v>108350</v>
      </c>
      <c r="C86" s="63">
        <v>6</v>
      </c>
      <c r="D86" s="63">
        <v>0</v>
      </c>
      <c r="E86" s="63">
        <v>0</v>
      </c>
      <c r="F86" s="63">
        <v>11000</v>
      </c>
      <c r="G86" s="63">
        <v>1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97350</v>
      </c>
      <c r="Q86" s="63">
        <v>5</v>
      </c>
    </row>
    <row r="87" spans="1:17" x14ac:dyDescent="0.25">
      <c r="A87" s="63" t="s">
        <v>75</v>
      </c>
      <c r="B87" s="63">
        <v>40000</v>
      </c>
      <c r="C87" s="63">
        <v>2</v>
      </c>
      <c r="D87" s="63">
        <v>0</v>
      </c>
      <c r="E87" s="63">
        <v>0</v>
      </c>
      <c r="F87" s="63">
        <v>20000</v>
      </c>
      <c r="G87" s="63">
        <v>1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20000</v>
      </c>
      <c r="Q87" s="63">
        <v>1</v>
      </c>
    </row>
    <row r="88" spans="1:17" x14ac:dyDescent="0.25">
      <c r="A88" s="63" t="s">
        <v>76</v>
      </c>
      <c r="B88" s="63">
        <v>675125</v>
      </c>
      <c r="C88" s="63">
        <v>31</v>
      </c>
      <c r="D88" s="63">
        <v>0</v>
      </c>
      <c r="E88" s="63">
        <v>0</v>
      </c>
      <c r="F88" s="63">
        <v>493820</v>
      </c>
      <c r="G88" s="63">
        <v>21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1800</v>
      </c>
      <c r="O88" s="63">
        <v>1</v>
      </c>
      <c r="P88" s="63">
        <v>179505</v>
      </c>
      <c r="Q88" s="63">
        <v>9</v>
      </c>
    </row>
    <row r="89" spans="1:17" x14ac:dyDescent="0.25">
      <c r="A89" s="63" t="s">
        <v>77</v>
      </c>
      <c r="B89" s="63">
        <v>700890</v>
      </c>
      <c r="C89" s="63">
        <v>40</v>
      </c>
      <c r="D89" s="63">
        <v>19500</v>
      </c>
      <c r="E89" s="63">
        <v>2</v>
      </c>
      <c r="F89" s="63">
        <v>361290</v>
      </c>
      <c r="G89" s="63">
        <v>17</v>
      </c>
      <c r="H89" s="63">
        <v>0</v>
      </c>
      <c r="I89" s="63">
        <v>0</v>
      </c>
      <c r="J89" s="63">
        <v>57600</v>
      </c>
      <c r="K89" s="63">
        <v>4</v>
      </c>
      <c r="L89" s="63">
        <v>0</v>
      </c>
      <c r="M89" s="63">
        <v>0</v>
      </c>
      <c r="N89" s="63">
        <v>52200</v>
      </c>
      <c r="O89" s="63">
        <v>4</v>
      </c>
      <c r="P89" s="63">
        <v>210300</v>
      </c>
      <c r="Q89" s="63">
        <v>13</v>
      </c>
    </row>
    <row r="90" spans="1:17" x14ac:dyDescent="0.25">
      <c r="A90" s="63" t="s">
        <v>78</v>
      </c>
      <c r="B90" s="63">
        <v>361654</v>
      </c>
      <c r="C90" s="63">
        <v>15</v>
      </c>
      <c r="D90" s="63">
        <v>0</v>
      </c>
      <c r="E90" s="63">
        <v>0</v>
      </c>
      <c r="F90" s="63">
        <v>177354</v>
      </c>
      <c r="G90" s="63">
        <v>6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184300</v>
      </c>
      <c r="Q90" s="63">
        <v>9</v>
      </c>
    </row>
    <row r="91" spans="1:17" x14ac:dyDescent="0.25">
      <c r="A91" s="63" t="s">
        <v>79</v>
      </c>
      <c r="B91" s="63">
        <v>3281772</v>
      </c>
      <c r="C91" s="63">
        <v>148</v>
      </c>
      <c r="D91" s="63">
        <v>191565</v>
      </c>
      <c r="E91" s="63">
        <v>7</v>
      </c>
      <c r="F91" s="63">
        <v>2875257</v>
      </c>
      <c r="G91" s="63">
        <v>127</v>
      </c>
      <c r="H91" s="63">
        <v>90000</v>
      </c>
      <c r="I91" s="63">
        <v>2</v>
      </c>
      <c r="J91" s="63">
        <v>116350</v>
      </c>
      <c r="K91" s="63">
        <v>9</v>
      </c>
      <c r="L91" s="63">
        <v>0</v>
      </c>
      <c r="M91" s="63">
        <v>0</v>
      </c>
      <c r="N91" s="63">
        <v>0</v>
      </c>
      <c r="O91" s="63">
        <v>0</v>
      </c>
      <c r="P91" s="63">
        <v>8600</v>
      </c>
      <c r="Q91" s="63">
        <v>3</v>
      </c>
    </row>
    <row r="92" spans="1:17" x14ac:dyDescent="0.25">
      <c r="A92" s="63" t="s">
        <v>80</v>
      </c>
      <c r="B92" s="63">
        <v>1004401</v>
      </c>
      <c r="C92" s="63">
        <v>53</v>
      </c>
      <c r="D92" s="63">
        <v>43482</v>
      </c>
      <c r="E92" s="63">
        <v>3</v>
      </c>
      <c r="F92" s="63">
        <v>764169</v>
      </c>
      <c r="G92" s="63">
        <v>35</v>
      </c>
      <c r="H92" s="63">
        <v>0</v>
      </c>
      <c r="I92" s="63">
        <v>0</v>
      </c>
      <c r="J92" s="63">
        <v>33700</v>
      </c>
      <c r="K92" s="63">
        <v>4</v>
      </c>
      <c r="L92" s="63">
        <v>8700</v>
      </c>
      <c r="M92" s="63">
        <v>1</v>
      </c>
      <c r="N92" s="63">
        <v>0</v>
      </c>
      <c r="O92" s="63">
        <v>0</v>
      </c>
      <c r="P92" s="63">
        <v>154350</v>
      </c>
      <c r="Q92" s="63">
        <v>10</v>
      </c>
    </row>
    <row r="93" spans="1:17" x14ac:dyDescent="0.25">
      <c r="A93" s="63" t="s">
        <v>81</v>
      </c>
      <c r="B93" s="63">
        <v>1237328</v>
      </c>
      <c r="C93" s="63">
        <v>90</v>
      </c>
      <c r="D93" s="63">
        <v>0</v>
      </c>
      <c r="E93" s="63">
        <v>0</v>
      </c>
      <c r="F93" s="63">
        <v>77500</v>
      </c>
      <c r="G93" s="63">
        <v>2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1159828</v>
      </c>
      <c r="Q93" s="63">
        <v>88</v>
      </c>
    </row>
    <row r="94" spans="1:17" x14ac:dyDescent="0.25">
      <c r="A94" s="63" t="s">
        <v>82</v>
      </c>
      <c r="B94" s="63">
        <v>174245</v>
      </c>
      <c r="C94" s="63">
        <v>9</v>
      </c>
      <c r="D94" s="63">
        <v>0</v>
      </c>
      <c r="E94" s="63">
        <v>0</v>
      </c>
      <c r="F94" s="63">
        <v>80350</v>
      </c>
      <c r="G94" s="63">
        <v>4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93895</v>
      </c>
      <c r="Q94" s="63">
        <v>5</v>
      </c>
    </row>
    <row r="95" spans="1:17" x14ac:dyDescent="0.25">
      <c r="A95" s="63" t="s">
        <v>83</v>
      </c>
      <c r="B95" s="63">
        <v>1135588</v>
      </c>
      <c r="C95" s="63">
        <v>76</v>
      </c>
      <c r="D95" s="63">
        <v>0</v>
      </c>
      <c r="E95" s="63">
        <v>0</v>
      </c>
      <c r="F95" s="63">
        <v>333800</v>
      </c>
      <c r="G95" s="63">
        <v>15</v>
      </c>
      <c r="H95" s="63">
        <v>52250</v>
      </c>
      <c r="I95" s="63">
        <v>2</v>
      </c>
      <c r="J95" s="63">
        <v>0</v>
      </c>
      <c r="K95" s="63">
        <v>0</v>
      </c>
      <c r="L95" s="63">
        <v>0</v>
      </c>
      <c r="M95" s="63">
        <v>0</v>
      </c>
      <c r="N95" s="63">
        <v>12000</v>
      </c>
      <c r="O95" s="63">
        <v>1</v>
      </c>
      <c r="P95" s="63">
        <v>737538</v>
      </c>
      <c r="Q95" s="63">
        <v>58</v>
      </c>
    </row>
    <row r="96" spans="1:17" x14ac:dyDescent="0.25">
      <c r="A96" s="63" t="s">
        <v>84</v>
      </c>
      <c r="B96" s="63">
        <v>195472</v>
      </c>
      <c r="C96" s="63">
        <v>10</v>
      </c>
      <c r="D96" s="63">
        <v>0</v>
      </c>
      <c r="E96" s="63">
        <v>0</v>
      </c>
      <c r="F96" s="63">
        <v>72500</v>
      </c>
      <c r="G96" s="63">
        <v>4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122972</v>
      </c>
      <c r="Q96" s="63">
        <v>6</v>
      </c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6"/>
  <sheetViews>
    <sheetView workbookViewId="0"/>
  </sheetViews>
  <sheetFormatPr defaultColWidth="9.140625" defaultRowHeight="15" x14ac:dyDescent="0.25"/>
  <cols>
    <col min="1" max="1" width="28.5703125" style="17" bestFit="1" customWidth="1"/>
    <col min="2" max="7" width="11.7109375" style="17" customWidth="1"/>
    <col min="8" max="8" width="14.85546875" style="17" customWidth="1"/>
    <col min="9" max="9" width="14.42578125" style="17" customWidth="1"/>
    <col min="10" max="10" width="11.140625" style="17" customWidth="1"/>
    <col min="11" max="11" width="9.140625" style="17" customWidth="1"/>
    <col min="12" max="15" width="9.140625" style="17"/>
    <col min="16" max="16" width="10.140625" style="17" customWidth="1"/>
    <col min="17" max="17" width="9.140625" style="17" customWidth="1"/>
    <col min="18" max="18" width="1.5703125" style="63" customWidth="1"/>
    <col min="19" max="19" width="14.42578125" style="63" bestFit="1" customWidth="1"/>
    <col min="20" max="20" width="18.85546875" style="63" bestFit="1" customWidth="1"/>
    <col min="21" max="33" width="2.140625" style="63" customWidth="1"/>
    <col min="34" max="34" width="6.85546875" style="63" customWidth="1"/>
    <col min="35" max="35" width="11" style="63" customWidth="1"/>
    <col min="36" max="16384" width="9.140625" style="63"/>
  </cols>
  <sheetData>
    <row r="1" spans="1:20" x14ac:dyDescent="0.25">
      <c r="A1" s="26" t="s">
        <v>0</v>
      </c>
      <c r="B1" s="104" t="s">
        <v>120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7" t="s">
        <v>8</v>
      </c>
      <c r="M4" s="4"/>
      <c r="N4" s="67" t="s">
        <v>8</v>
      </c>
      <c r="O4" s="4"/>
      <c r="P4" s="67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x14ac:dyDescent="0.25">
      <c r="A6" s="2" t="s">
        <v>9</v>
      </c>
      <c r="B6" s="6">
        <f t="shared" ref="B6:Q6" si="0">B8+B17+B24+B36+B47+B56+B71+B82</f>
        <v>297595770</v>
      </c>
      <c r="C6" s="6">
        <f t="shared" si="0"/>
        <v>9387</v>
      </c>
      <c r="D6" s="6">
        <f t="shared" si="0"/>
        <v>166439348</v>
      </c>
      <c r="E6" s="6">
        <f t="shared" si="0"/>
        <v>5762</v>
      </c>
      <c r="F6" s="6">
        <f t="shared" si="0"/>
        <v>90734598</v>
      </c>
      <c r="G6" s="6">
        <f t="shared" si="0"/>
        <v>2552</v>
      </c>
      <c r="H6" s="6">
        <f t="shared" si="0"/>
        <v>13208782</v>
      </c>
      <c r="I6" s="6">
        <f t="shared" si="0"/>
        <v>208</v>
      </c>
      <c r="J6" s="6">
        <f t="shared" si="0"/>
        <v>9172755</v>
      </c>
      <c r="K6" s="6">
        <f t="shared" si="0"/>
        <v>287</v>
      </c>
      <c r="L6" s="6">
        <f t="shared" si="0"/>
        <v>1412392</v>
      </c>
      <c r="M6" s="6">
        <f t="shared" si="0"/>
        <v>57</v>
      </c>
      <c r="N6" s="6">
        <f t="shared" si="0"/>
        <v>8173825</v>
      </c>
      <c r="O6" s="6">
        <f t="shared" si="0"/>
        <v>97</v>
      </c>
      <c r="P6" s="6">
        <f t="shared" si="0"/>
        <v>8387070</v>
      </c>
      <c r="Q6" s="6">
        <f t="shared" si="0"/>
        <v>422</v>
      </c>
      <c r="S6" s="75">
        <f>+B6/C6*1000</f>
        <v>31702968.999680407</v>
      </c>
      <c r="T6" s="76" t="s">
        <v>9</v>
      </c>
    </row>
    <row r="7" spans="1:20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5">
        <f>B8/C8*1000</f>
        <v>36862860.457724094</v>
      </c>
      <c r="T7" s="76" t="s">
        <v>10</v>
      </c>
    </row>
    <row r="8" spans="1:20" x14ac:dyDescent="0.25">
      <c r="A8" s="2" t="s">
        <v>10</v>
      </c>
      <c r="B8" s="6">
        <f t="shared" ref="B8:Q8" si="1">SUM(B9:B15)</f>
        <v>231941118</v>
      </c>
      <c r="C8" s="6">
        <f t="shared" si="1"/>
        <v>6292</v>
      </c>
      <c r="D8" s="6">
        <f t="shared" si="1"/>
        <v>148094065</v>
      </c>
      <c r="E8" s="6">
        <f t="shared" si="1"/>
        <v>4719</v>
      </c>
      <c r="F8" s="6">
        <f t="shared" si="1"/>
        <v>56663360</v>
      </c>
      <c r="G8" s="6">
        <f t="shared" si="1"/>
        <v>1151</v>
      </c>
      <c r="H8" s="6">
        <f t="shared" si="1"/>
        <v>11798643</v>
      </c>
      <c r="I8" s="6">
        <f t="shared" si="1"/>
        <v>144</v>
      </c>
      <c r="J8" s="6">
        <f t="shared" si="1"/>
        <v>6693980</v>
      </c>
      <c r="K8" s="6">
        <f t="shared" si="1"/>
        <v>153</v>
      </c>
      <c r="L8" s="6">
        <f t="shared" si="1"/>
        <v>1002773</v>
      </c>
      <c r="M8" s="6">
        <f t="shared" si="1"/>
        <v>28</v>
      </c>
      <c r="N8" s="6">
        <f t="shared" si="1"/>
        <v>6914734</v>
      </c>
      <c r="O8" s="6">
        <f t="shared" si="1"/>
        <v>59</v>
      </c>
      <c r="P8" s="6">
        <f t="shared" si="1"/>
        <v>773563</v>
      </c>
      <c r="Q8" s="6">
        <f t="shared" si="1"/>
        <v>38</v>
      </c>
      <c r="S8" s="75">
        <f>(B17+B24+B36+B47+B56+B71+B82)/(C17+C24+C36+C47+C56+C71+C82)*1000</f>
        <v>21213134.733441036</v>
      </c>
      <c r="T8" s="76" t="s">
        <v>107</v>
      </c>
    </row>
    <row r="9" spans="1:20" x14ac:dyDescent="0.25">
      <c r="A9" s="63" t="s">
        <v>11</v>
      </c>
      <c r="B9" s="63">
        <v>131654781</v>
      </c>
      <c r="C9" s="63">
        <v>3543</v>
      </c>
      <c r="D9" s="63">
        <v>89064914</v>
      </c>
      <c r="E9" s="63">
        <v>2892</v>
      </c>
      <c r="F9" s="63">
        <v>23427259</v>
      </c>
      <c r="G9" s="63">
        <v>458</v>
      </c>
      <c r="H9" s="63">
        <v>9080643</v>
      </c>
      <c r="I9" s="63">
        <v>94</v>
      </c>
      <c r="J9" s="63">
        <v>3093948</v>
      </c>
      <c r="K9" s="63">
        <v>55</v>
      </c>
      <c r="L9" s="63">
        <v>839283</v>
      </c>
      <c r="M9" s="63">
        <v>13</v>
      </c>
      <c r="N9" s="63">
        <v>6032034</v>
      </c>
      <c r="O9" s="63">
        <v>27</v>
      </c>
      <c r="P9" s="63">
        <v>116700</v>
      </c>
      <c r="Q9" s="63">
        <v>4</v>
      </c>
      <c r="S9" s="75">
        <f>B71/C71*1000</f>
        <v>18145618.025751073</v>
      </c>
      <c r="T9" s="76" t="s">
        <v>55</v>
      </c>
    </row>
    <row r="10" spans="1:20" x14ac:dyDescent="0.25">
      <c r="A10" s="63" t="s">
        <v>12</v>
      </c>
      <c r="B10" s="63">
        <v>42643699</v>
      </c>
      <c r="C10" s="63">
        <v>1112</v>
      </c>
      <c r="D10" s="63">
        <v>28929252</v>
      </c>
      <c r="E10" s="63">
        <v>839</v>
      </c>
      <c r="F10" s="63">
        <v>10304275</v>
      </c>
      <c r="G10" s="63">
        <v>206</v>
      </c>
      <c r="H10" s="63">
        <v>1796100</v>
      </c>
      <c r="I10" s="63">
        <v>23</v>
      </c>
      <c r="J10" s="63">
        <v>1400182</v>
      </c>
      <c r="K10" s="63">
        <v>31</v>
      </c>
      <c r="L10" s="63">
        <v>84000</v>
      </c>
      <c r="M10" s="63">
        <v>5</v>
      </c>
      <c r="N10" s="63">
        <v>91140</v>
      </c>
      <c r="O10" s="63">
        <v>6</v>
      </c>
      <c r="P10" s="63">
        <v>38750</v>
      </c>
      <c r="Q10" s="63">
        <v>2</v>
      </c>
    </row>
    <row r="11" spans="1:20" x14ac:dyDescent="0.25">
      <c r="A11" s="63" t="s">
        <v>13</v>
      </c>
      <c r="B11" s="63">
        <v>5647348</v>
      </c>
      <c r="C11" s="63">
        <v>120</v>
      </c>
      <c r="D11" s="63">
        <v>3148923</v>
      </c>
      <c r="E11" s="63">
        <v>78</v>
      </c>
      <c r="F11" s="63">
        <v>2402125</v>
      </c>
      <c r="G11" s="63">
        <v>38</v>
      </c>
      <c r="H11" s="63">
        <v>82500</v>
      </c>
      <c r="I11" s="63">
        <v>3</v>
      </c>
      <c r="J11" s="63">
        <v>0</v>
      </c>
      <c r="K11" s="63">
        <v>0</v>
      </c>
      <c r="L11" s="63">
        <v>0</v>
      </c>
      <c r="M11" s="63">
        <v>0</v>
      </c>
      <c r="N11" s="63">
        <v>13800</v>
      </c>
      <c r="O11" s="63">
        <v>1</v>
      </c>
      <c r="P11" s="63">
        <v>0</v>
      </c>
      <c r="Q11" s="63">
        <v>0</v>
      </c>
    </row>
    <row r="12" spans="1:20" x14ac:dyDescent="0.25">
      <c r="A12" s="63" t="s">
        <v>14</v>
      </c>
      <c r="B12" s="63">
        <v>16986605</v>
      </c>
      <c r="C12" s="63">
        <v>366</v>
      </c>
      <c r="D12" s="63">
        <v>7285633</v>
      </c>
      <c r="E12" s="63">
        <v>190</v>
      </c>
      <c r="F12" s="63">
        <v>8778508</v>
      </c>
      <c r="G12" s="63">
        <v>160</v>
      </c>
      <c r="H12" s="63">
        <v>194564</v>
      </c>
      <c r="I12" s="63">
        <v>3</v>
      </c>
      <c r="J12" s="63">
        <v>371500</v>
      </c>
      <c r="K12" s="63">
        <v>4</v>
      </c>
      <c r="L12" s="63">
        <v>25700</v>
      </c>
      <c r="M12" s="63">
        <v>2</v>
      </c>
      <c r="N12" s="63">
        <v>268200</v>
      </c>
      <c r="O12" s="63">
        <v>5</v>
      </c>
      <c r="P12" s="63">
        <v>62500</v>
      </c>
      <c r="Q12" s="63">
        <v>2</v>
      </c>
    </row>
    <row r="13" spans="1:20" x14ac:dyDescent="0.25">
      <c r="A13" s="63" t="s">
        <v>15</v>
      </c>
      <c r="B13" s="63">
        <v>26702999</v>
      </c>
      <c r="C13" s="63">
        <v>882</v>
      </c>
      <c r="D13" s="63">
        <v>16384268</v>
      </c>
      <c r="E13" s="63">
        <v>610</v>
      </c>
      <c r="F13" s="63">
        <v>7529992</v>
      </c>
      <c r="G13" s="63">
        <v>174</v>
      </c>
      <c r="H13" s="63">
        <v>637336</v>
      </c>
      <c r="I13" s="63">
        <v>20</v>
      </c>
      <c r="J13" s="63">
        <v>1674350</v>
      </c>
      <c r="K13" s="63">
        <v>56</v>
      </c>
      <c r="L13" s="63">
        <v>53790</v>
      </c>
      <c r="M13" s="63">
        <v>8</v>
      </c>
      <c r="N13" s="63">
        <v>324000</v>
      </c>
      <c r="O13" s="63">
        <v>9</v>
      </c>
      <c r="P13" s="63">
        <v>99263</v>
      </c>
      <c r="Q13" s="63">
        <v>5</v>
      </c>
    </row>
    <row r="14" spans="1:20" x14ac:dyDescent="0.25">
      <c r="A14" s="63" t="s">
        <v>17</v>
      </c>
      <c r="B14" s="63">
        <v>7936036</v>
      </c>
      <c r="C14" s="63">
        <v>250</v>
      </c>
      <c r="D14" s="63">
        <v>3281075</v>
      </c>
      <c r="E14" s="63">
        <v>110</v>
      </c>
      <c r="F14" s="63">
        <v>4145001</v>
      </c>
      <c r="G14" s="63">
        <v>112</v>
      </c>
      <c r="H14" s="63">
        <v>7500</v>
      </c>
      <c r="I14" s="63">
        <v>1</v>
      </c>
      <c r="J14" s="63">
        <v>154000</v>
      </c>
      <c r="K14" s="63">
        <v>7</v>
      </c>
      <c r="L14" s="63">
        <v>0</v>
      </c>
      <c r="M14" s="63">
        <v>0</v>
      </c>
      <c r="N14" s="63">
        <v>185560</v>
      </c>
      <c r="O14" s="63">
        <v>11</v>
      </c>
      <c r="P14" s="63">
        <v>162900</v>
      </c>
      <c r="Q14" s="63">
        <v>9</v>
      </c>
      <c r="S14" s="46">
        <f>+(D6+F6)/(E6+G6)*1000</f>
        <v>30932637.238393072</v>
      </c>
      <c r="T14" s="46" t="str">
        <f t="shared" ref="T14:T17" si="2">T6</f>
        <v>Landið allt</v>
      </c>
    </row>
    <row r="15" spans="1:20" x14ac:dyDescent="0.25">
      <c r="A15" s="63" t="s">
        <v>18</v>
      </c>
      <c r="B15" s="63">
        <v>369650</v>
      </c>
      <c r="C15" s="63">
        <v>19</v>
      </c>
      <c r="D15" s="63">
        <v>0</v>
      </c>
      <c r="E15" s="63">
        <v>0</v>
      </c>
      <c r="F15" s="63">
        <v>76200</v>
      </c>
      <c r="G15" s="63">
        <v>3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293450</v>
      </c>
      <c r="Q15" s="63">
        <v>16</v>
      </c>
      <c r="S15" s="46">
        <f>(D8+F8)/(E8+G8)*1000</f>
        <v>34882014.480408855</v>
      </c>
      <c r="T15" s="46" t="str">
        <f t="shared" si="2"/>
        <v>Höfuðborgarsvæðið</v>
      </c>
    </row>
    <row r="16" spans="1:20" x14ac:dyDescent="0.25">
      <c r="A16" s="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S16" s="46">
        <f>(D17+F17+D24+F24+D36+F36+D47+F47+D56+F56+D71+F71+D82+F82)/(E17+G17+E24+G24+E36+G36+E47+G47+E56+G56+E71+G71+E82+G82)*1000</f>
        <v>21447021.685761046</v>
      </c>
      <c r="T16" s="46" t="str">
        <f t="shared" si="2"/>
        <v>Landsbyggðin</v>
      </c>
    </row>
    <row r="17" spans="1:20" x14ac:dyDescent="0.25">
      <c r="A17" s="2" t="s">
        <v>19</v>
      </c>
      <c r="B17" s="6">
        <f t="shared" ref="B17:Q17" si="3">SUM(B18:B22)</f>
        <v>13869647</v>
      </c>
      <c r="C17" s="6">
        <f t="shared" si="3"/>
        <v>592</v>
      </c>
      <c r="D17" s="6">
        <f t="shared" si="3"/>
        <v>4308373</v>
      </c>
      <c r="E17" s="6">
        <f t="shared" si="3"/>
        <v>237</v>
      </c>
      <c r="F17" s="6">
        <f t="shared" si="3"/>
        <v>8253050</v>
      </c>
      <c r="G17" s="6">
        <f t="shared" si="3"/>
        <v>285</v>
      </c>
      <c r="H17" s="6">
        <f t="shared" si="3"/>
        <v>229970</v>
      </c>
      <c r="I17" s="6">
        <f t="shared" si="3"/>
        <v>11</v>
      </c>
      <c r="J17" s="6">
        <f t="shared" si="3"/>
        <v>525545</v>
      </c>
      <c r="K17" s="6">
        <f t="shared" si="3"/>
        <v>27</v>
      </c>
      <c r="L17" s="6">
        <f t="shared" si="3"/>
        <v>112769</v>
      </c>
      <c r="M17" s="6">
        <f t="shared" si="3"/>
        <v>12</v>
      </c>
      <c r="N17" s="6">
        <f t="shared" si="3"/>
        <v>383400</v>
      </c>
      <c r="O17" s="6">
        <f t="shared" si="3"/>
        <v>12</v>
      </c>
      <c r="P17" s="6">
        <f t="shared" si="3"/>
        <v>56540</v>
      </c>
      <c r="Q17" s="6">
        <f t="shared" si="3"/>
        <v>8</v>
      </c>
      <c r="S17" s="46">
        <f>(D71+F71)/(E71+G71)*1000</f>
        <v>17532102.040816329</v>
      </c>
      <c r="T17" s="46" t="str">
        <f t="shared" si="2"/>
        <v>Austurland</v>
      </c>
    </row>
    <row r="18" spans="1:20" x14ac:dyDescent="0.25">
      <c r="A18" s="63" t="s">
        <v>20</v>
      </c>
      <c r="B18" s="63">
        <v>10021582</v>
      </c>
      <c r="C18" s="63">
        <v>410</v>
      </c>
      <c r="D18" s="63">
        <v>3739453</v>
      </c>
      <c r="E18" s="63">
        <v>212</v>
      </c>
      <c r="F18" s="63">
        <v>5469109</v>
      </c>
      <c r="G18" s="63">
        <v>152</v>
      </c>
      <c r="H18" s="63">
        <v>173960</v>
      </c>
      <c r="I18" s="63">
        <v>8</v>
      </c>
      <c r="J18" s="63">
        <v>424070</v>
      </c>
      <c r="K18" s="63">
        <v>22</v>
      </c>
      <c r="L18" s="63">
        <v>35850</v>
      </c>
      <c r="M18" s="63">
        <v>4</v>
      </c>
      <c r="N18" s="63">
        <v>154400</v>
      </c>
      <c r="O18" s="63">
        <v>7</v>
      </c>
      <c r="P18" s="63">
        <v>24740</v>
      </c>
      <c r="Q18" s="63">
        <v>5</v>
      </c>
    </row>
    <row r="19" spans="1:20" x14ac:dyDescent="0.25">
      <c r="A19" s="63" t="s">
        <v>21</v>
      </c>
      <c r="B19" s="63">
        <v>1922599</v>
      </c>
      <c r="C19" s="63">
        <v>85</v>
      </c>
      <c r="D19" s="63">
        <v>488720</v>
      </c>
      <c r="E19" s="63">
        <v>18</v>
      </c>
      <c r="F19" s="63">
        <v>1223085</v>
      </c>
      <c r="G19" s="63">
        <v>56</v>
      </c>
      <c r="H19" s="63">
        <v>0</v>
      </c>
      <c r="I19" s="63">
        <v>0</v>
      </c>
      <c r="J19" s="63">
        <v>16875</v>
      </c>
      <c r="K19" s="63">
        <v>1</v>
      </c>
      <c r="L19" s="63">
        <v>76919</v>
      </c>
      <c r="M19" s="63">
        <v>8</v>
      </c>
      <c r="N19" s="63">
        <v>117000</v>
      </c>
      <c r="O19" s="63">
        <v>2</v>
      </c>
      <c r="P19" s="63">
        <v>0</v>
      </c>
      <c r="Q19" s="63">
        <v>0</v>
      </c>
    </row>
    <row r="20" spans="1:20" x14ac:dyDescent="0.25">
      <c r="A20" s="63" t="s">
        <v>22</v>
      </c>
      <c r="B20" s="63">
        <v>727512</v>
      </c>
      <c r="C20" s="63">
        <v>35</v>
      </c>
      <c r="D20" s="63">
        <v>20200</v>
      </c>
      <c r="E20" s="63">
        <v>3</v>
      </c>
      <c r="F20" s="63">
        <v>619712</v>
      </c>
      <c r="G20" s="63">
        <v>30</v>
      </c>
      <c r="H20" s="63">
        <v>0</v>
      </c>
      <c r="I20" s="63">
        <v>0</v>
      </c>
      <c r="J20" s="63">
        <v>11600</v>
      </c>
      <c r="K20" s="63">
        <v>1</v>
      </c>
      <c r="L20" s="63">
        <v>0</v>
      </c>
      <c r="M20" s="63">
        <v>0</v>
      </c>
      <c r="N20" s="63">
        <v>76000</v>
      </c>
      <c r="O20" s="63">
        <v>1</v>
      </c>
      <c r="P20" s="63">
        <v>0</v>
      </c>
      <c r="Q20" s="63">
        <v>0</v>
      </c>
    </row>
    <row r="21" spans="1:20" x14ac:dyDescent="0.25">
      <c r="A21" s="63" t="s">
        <v>23</v>
      </c>
      <c r="B21" s="63">
        <v>477999</v>
      </c>
      <c r="C21" s="63">
        <v>28</v>
      </c>
      <c r="D21" s="63">
        <v>44300</v>
      </c>
      <c r="E21" s="63">
        <v>3</v>
      </c>
      <c r="F21" s="63">
        <v>369899</v>
      </c>
      <c r="G21" s="63">
        <v>22</v>
      </c>
      <c r="H21" s="63">
        <v>28800</v>
      </c>
      <c r="I21" s="63">
        <v>1</v>
      </c>
      <c r="J21" s="63">
        <v>35000</v>
      </c>
      <c r="K21" s="63">
        <v>2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</row>
    <row r="22" spans="1:20" x14ac:dyDescent="0.25">
      <c r="A22" s="63" t="s">
        <v>24</v>
      </c>
      <c r="B22" s="63">
        <v>719955</v>
      </c>
      <c r="C22" s="63">
        <v>34</v>
      </c>
      <c r="D22" s="63">
        <v>15700</v>
      </c>
      <c r="E22" s="63">
        <v>1</v>
      </c>
      <c r="F22" s="63">
        <v>571245</v>
      </c>
      <c r="G22" s="63">
        <v>25</v>
      </c>
      <c r="H22" s="63">
        <v>27210</v>
      </c>
      <c r="I22" s="63">
        <v>2</v>
      </c>
      <c r="J22" s="63">
        <v>38000</v>
      </c>
      <c r="K22" s="63">
        <v>1</v>
      </c>
      <c r="L22" s="63">
        <v>0</v>
      </c>
      <c r="M22" s="63">
        <v>0</v>
      </c>
      <c r="N22" s="63">
        <v>36000</v>
      </c>
      <c r="O22" s="63">
        <v>2</v>
      </c>
      <c r="P22" s="63">
        <v>31800</v>
      </c>
      <c r="Q22" s="63">
        <v>3</v>
      </c>
    </row>
    <row r="23" spans="1:20" x14ac:dyDescent="0.25">
      <c r="A23" s="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20" x14ac:dyDescent="0.25">
      <c r="A24" s="2" t="s">
        <v>25</v>
      </c>
      <c r="B24" s="6">
        <f t="shared" ref="B24:Q24" si="4">SUM(B25:B34)</f>
        <v>8481996</v>
      </c>
      <c r="C24" s="6">
        <f t="shared" si="4"/>
        <v>402</v>
      </c>
      <c r="D24" s="6">
        <f t="shared" si="4"/>
        <v>2883505</v>
      </c>
      <c r="E24" s="6">
        <f t="shared" si="4"/>
        <v>151</v>
      </c>
      <c r="F24" s="6">
        <f t="shared" si="4"/>
        <v>3662805</v>
      </c>
      <c r="G24" s="6">
        <f t="shared" si="4"/>
        <v>150</v>
      </c>
      <c r="H24" s="6">
        <f t="shared" si="4"/>
        <v>83500</v>
      </c>
      <c r="I24" s="6">
        <f t="shared" si="4"/>
        <v>4</v>
      </c>
      <c r="J24" s="6">
        <f t="shared" si="4"/>
        <v>392600</v>
      </c>
      <c r="K24" s="6">
        <f t="shared" si="4"/>
        <v>12</v>
      </c>
      <c r="L24" s="6">
        <f t="shared" si="4"/>
        <v>76550</v>
      </c>
      <c r="M24" s="6">
        <f t="shared" si="4"/>
        <v>6</v>
      </c>
      <c r="N24" s="6">
        <f t="shared" si="4"/>
        <v>181850</v>
      </c>
      <c r="O24" s="6">
        <f t="shared" si="4"/>
        <v>7</v>
      </c>
      <c r="P24" s="6">
        <f t="shared" si="4"/>
        <v>1201186</v>
      </c>
      <c r="Q24" s="6">
        <f t="shared" si="4"/>
        <v>72</v>
      </c>
    </row>
    <row r="25" spans="1:20" x14ac:dyDescent="0.25">
      <c r="A25" s="63" t="s">
        <v>26</v>
      </c>
      <c r="B25" s="63">
        <v>4786466</v>
      </c>
      <c r="C25" s="63">
        <v>203</v>
      </c>
      <c r="D25" s="63">
        <v>2276389</v>
      </c>
      <c r="E25" s="63">
        <v>118</v>
      </c>
      <c r="F25" s="63">
        <v>2121377</v>
      </c>
      <c r="G25" s="63">
        <v>73</v>
      </c>
      <c r="H25" s="63">
        <v>36000</v>
      </c>
      <c r="I25" s="63">
        <v>2</v>
      </c>
      <c r="J25" s="63">
        <v>301000</v>
      </c>
      <c r="K25" s="63">
        <v>5</v>
      </c>
      <c r="L25" s="63">
        <v>10350</v>
      </c>
      <c r="M25" s="63">
        <v>2</v>
      </c>
      <c r="N25" s="63">
        <v>41350</v>
      </c>
      <c r="O25" s="63">
        <v>3</v>
      </c>
      <c r="P25" s="63">
        <v>0</v>
      </c>
      <c r="Q25" s="63">
        <v>0</v>
      </c>
    </row>
    <row r="26" spans="1:20" x14ac:dyDescent="0.25">
      <c r="A26" s="63" t="s">
        <v>27</v>
      </c>
      <c r="B26" s="63">
        <v>315785</v>
      </c>
      <c r="C26" s="63">
        <v>15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315785</v>
      </c>
      <c r="Q26" s="63">
        <v>15</v>
      </c>
    </row>
    <row r="27" spans="1:20" x14ac:dyDescent="0.25">
      <c r="A27" s="63" t="s">
        <v>28</v>
      </c>
      <c r="B27" s="63">
        <v>347500</v>
      </c>
      <c r="C27" s="63">
        <v>21</v>
      </c>
      <c r="D27" s="63">
        <v>32500</v>
      </c>
      <c r="E27" s="63">
        <v>2</v>
      </c>
      <c r="F27" s="63">
        <v>101400</v>
      </c>
      <c r="G27" s="63">
        <v>5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213600</v>
      </c>
      <c r="Q27" s="63">
        <v>14</v>
      </c>
    </row>
    <row r="28" spans="1:20" x14ac:dyDescent="0.25">
      <c r="A28" s="63" t="s">
        <v>29</v>
      </c>
      <c r="B28" s="63">
        <v>1562607</v>
      </c>
      <c r="C28" s="63">
        <v>83</v>
      </c>
      <c r="D28" s="63">
        <v>380710</v>
      </c>
      <c r="E28" s="63">
        <v>20</v>
      </c>
      <c r="F28" s="63">
        <v>404592</v>
      </c>
      <c r="G28" s="63">
        <v>20</v>
      </c>
      <c r="H28" s="63">
        <v>41000</v>
      </c>
      <c r="I28" s="63">
        <v>1</v>
      </c>
      <c r="J28" s="63">
        <v>54700</v>
      </c>
      <c r="K28" s="63">
        <v>4</v>
      </c>
      <c r="L28" s="63">
        <v>50000</v>
      </c>
      <c r="M28" s="63">
        <v>1</v>
      </c>
      <c r="N28" s="63">
        <v>140500</v>
      </c>
      <c r="O28" s="63">
        <v>4</v>
      </c>
      <c r="P28" s="63">
        <v>491105</v>
      </c>
      <c r="Q28" s="63">
        <v>33</v>
      </c>
    </row>
    <row r="29" spans="1:20" x14ac:dyDescent="0.25">
      <c r="A29" s="63" t="s">
        <v>30</v>
      </c>
      <c r="B29" s="63">
        <v>374506</v>
      </c>
      <c r="C29" s="63">
        <v>16</v>
      </c>
      <c r="D29" s="63">
        <v>127806</v>
      </c>
      <c r="E29" s="63">
        <v>5</v>
      </c>
      <c r="F29" s="63">
        <v>171100</v>
      </c>
      <c r="G29" s="63">
        <v>8</v>
      </c>
      <c r="H29" s="63">
        <v>6500</v>
      </c>
      <c r="I29" s="63">
        <v>1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69100</v>
      </c>
      <c r="Q29" s="63">
        <v>2</v>
      </c>
    </row>
    <row r="30" spans="1:20" x14ac:dyDescent="0.25">
      <c r="A30" s="63" t="s">
        <v>31</v>
      </c>
      <c r="B30" s="63">
        <v>17600</v>
      </c>
      <c r="C30" s="63">
        <v>2</v>
      </c>
      <c r="D30" s="63">
        <v>0</v>
      </c>
      <c r="E30" s="63">
        <v>0</v>
      </c>
      <c r="F30" s="63">
        <v>16000</v>
      </c>
      <c r="G30" s="63">
        <v>1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1600</v>
      </c>
      <c r="Q30" s="63">
        <v>1</v>
      </c>
    </row>
    <row r="31" spans="1:20" x14ac:dyDescent="0.25">
      <c r="A31" s="63" t="s">
        <v>32</v>
      </c>
      <c r="B31" s="63">
        <v>484867</v>
      </c>
      <c r="C31" s="63">
        <v>24</v>
      </c>
      <c r="D31" s="63">
        <v>27850</v>
      </c>
      <c r="E31" s="63">
        <v>2</v>
      </c>
      <c r="F31" s="63">
        <v>445817</v>
      </c>
      <c r="G31" s="63">
        <v>20</v>
      </c>
      <c r="H31" s="63">
        <v>0</v>
      </c>
      <c r="I31" s="63">
        <v>0</v>
      </c>
      <c r="J31" s="63">
        <v>0</v>
      </c>
      <c r="K31" s="63">
        <v>0</v>
      </c>
      <c r="L31" s="63">
        <v>11200</v>
      </c>
      <c r="M31" s="63">
        <v>2</v>
      </c>
      <c r="N31" s="63">
        <v>0</v>
      </c>
      <c r="O31" s="63">
        <v>0</v>
      </c>
      <c r="P31" s="63">
        <v>0</v>
      </c>
      <c r="Q31" s="63">
        <v>0</v>
      </c>
    </row>
    <row r="32" spans="1:20" x14ac:dyDescent="0.25">
      <c r="A32" s="63" t="s">
        <v>92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</row>
    <row r="33" spans="1:17" x14ac:dyDescent="0.25">
      <c r="A33" s="63" t="s">
        <v>33</v>
      </c>
      <c r="B33" s="63">
        <v>411905</v>
      </c>
      <c r="C33" s="63">
        <v>29</v>
      </c>
      <c r="D33" s="63">
        <v>38250</v>
      </c>
      <c r="E33" s="63">
        <v>4</v>
      </c>
      <c r="F33" s="63">
        <v>292459</v>
      </c>
      <c r="G33" s="63">
        <v>18</v>
      </c>
      <c r="H33" s="63">
        <v>0</v>
      </c>
      <c r="I33" s="63">
        <v>0</v>
      </c>
      <c r="J33" s="63">
        <v>25000</v>
      </c>
      <c r="K33" s="63">
        <v>2</v>
      </c>
      <c r="L33" s="63">
        <v>5000</v>
      </c>
      <c r="M33" s="63">
        <v>1</v>
      </c>
      <c r="N33" s="63">
        <v>0</v>
      </c>
      <c r="O33" s="63">
        <v>0</v>
      </c>
      <c r="P33" s="63">
        <v>51196</v>
      </c>
      <c r="Q33" s="63">
        <v>4</v>
      </c>
    </row>
    <row r="34" spans="1:17" x14ac:dyDescent="0.25">
      <c r="A34" s="63" t="s">
        <v>34</v>
      </c>
      <c r="B34" s="63">
        <v>180760</v>
      </c>
      <c r="C34" s="63">
        <v>9</v>
      </c>
      <c r="D34" s="63">
        <v>0</v>
      </c>
      <c r="E34" s="63">
        <v>0</v>
      </c>
      <c r="F34" s="63">
        <v>110060</v>
      </c>
      <c r="G34" s="63">
        <v>5</v>
      </c>
      <c r="H34" s="63">
        <v>0</v>
      </c>
      <c r="I34" s="63">
        <v>0</v>
      </c>
      <c r="J34" s="63">
        <v>11900</v>
      </c>
      <c r="K34" s="63">
        <v>1</v>
      </c>
      <c r="L34" s="63">
        <v>0</v>
      </c>
      <c r="M34" s="63">
        <v>0</v>
      </c>
      <c r="N34" s="63">
        <v>0</v>
      </c>
      <c r="O34" s="63">
        <v>0</v>
      </c>
      <c r="P34" s="63">
        <v>58800</v>
      </c>
      <c r="Q34" s="63">
        <v>3</v>
      </c>
    </row>
    <row r="35" spans="1:17" x14ac:dyDescent="0.25">
      <c r="A35" s="8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5">
      <c r="A36" s="2" t="s">
        <v>35</v>
      </c>
      <c r="B36" s="34">
        <f>SUM(B37:B45)</f>
        <v>1951270</v>
      </c>
      <c r="C36" s="34">
        <f t="shared" ref="C36:Q36" si="5">SUM(C37:C45)</f>
        <v>168</v>
      </c>
      <c r="D36" s="34">
        <f t="shared" si="5"/>
        <v>545619</v>
      </c>
      <c r="E36" s="34">
        <f t="shared" si="5"/>
        <v>57</v>
      </c>
      <c r="F36" s="34">
        <f t="shared" si="5"/>
        <v>1060402</v>
      </c>
      <c r="G36" s="34">
        <f t="shared" si="5"/>
        <v>81</v>
      </c>
      <c r="H36" s="34">
        <f t="shared" si="5"/>
        <v>38000</v>
      </c>
      <c r="I36" s="34">
        <f t="shared" si="5"/>
        <v>3</v>
      </c>
      <c r="J36" s="34">
        <f t="shared" si="5"/>
        <v>38250</v>
      </c>
      <c r="K36" s="34">
        <f t="shared" si="5"/>
        <v>6</v>
      </c>
      <c r="L36" s="34">
        <f t="shared" si="5"/>
        <v>1500</v>
      </c>
      <c r="M36" s="34">
        <f t="shared" si="5"/>
        <v>1</v>
      </c>
      <c r="N36" s="34">
        <f t="shared" si="5"/>
        <v>6799</v>
      </c>
      <c r="O36" s="34">
        <f t="shared" si="5"/>
        <v>3</v>
      </c>
      <c r="P36" s="34">
        <f t="shared" si="5"/>
        <v>260700</v>
      </c>
      <c r="Q36" s="34">
        <f t="shared" si="5"/>
        <v>17</v>
      </c>
    </row>
    <row r="37" spans="1:17" x14ac:dyDescent="0.25">
      <c r="A37" s="63" t="s">
        <v>36</v>
      </c>
      <c r="B37" s="63">
        <v>275123</v>
      </c>
      <c r="C37" s="63">
        <v>21</v>
      </c>
      <c r="D37" s="63">
        <v>81000</v>
      </c>
      <c r="E37" s="63">
        <v>3</v>
      </c>
      <c r="F37" s="63">
        <v>181723</v>
      </c>
      <c r="G37" s="63">
        <v>14</v>
      </c>
      <c r="H37" s="63">
        <v>0</v>
      </c>
      <c r="I37" s="63">
        <v>0</v>
      </c>
      <c r="J37" s="63">
        <v>1200</v>
      </c>
      <c r="K37" s="63">
        <v>1</v>
      </c>
      <c r="L37" s="63">
        <v>0</v>
      </c>
      <c r="M37" s="63">
        <v>0</v>
      </c>
      <c r="N37" s="63">
        <v>4700</v>
      </c>
      <c r="O37" s="63">
        <v>2</v>
      </c>
      <c r="P37" s="63">
        <v>6500</v>
      </c>
      <c r="Q37" s="63">
        <v>1</v>
      </c>
    </row>
    <row r="38" spans="1:17" x14ac:dyDescent="0.25">
      <c r="A38" s="63" t="s">
        <v>37</v>
      </c>
      <c r="B38" s="63">
        <v>1084737</v>
      </c>
      <c r="C38" s="63">
        <v>97</v>
      </c>
      <c r="D38" s="63">
        <v>402954</v>
      </c>
      <c r="E38" s="63">
        <v>44</v>
      </c>
      <c r="F38" s="63">
        <v>591034</v>
      </c>
      <c r="G38" s="63">
        <v>39</v>
      </c>
      <c r="H38" s="63">
        <v>24000</v>
      </c>
      <c r="I38" s="63">
        <v>2</v>
      </c>
      <c r="J38" s="63">
        <v>29050</v>
      </c>
      <c r="K38" s="63">
        <v>3</v>
      </c>
      <c r="L38" s="63">
        <v>1500</v>
      </c>
      <c r="M38" s="63">
        <v>1</v>
      </c>
      <c r="N38" s="63">
        <v>2099</v>
      </c>
      <c r="O38" s="63">
        <v>1</v>
      </c>
      <c r="P38" s="63">
        <v>34100</v>
      </c>
      <c r="Q38" s="63">
        <v>7</v>
      </c>
    </row>
    <row r="39" spans="1:17" x14ac:dyDescent="0.25">
      <c r="A39" s="63" t="s">
        <v>38</v>
      </c>
      <c r="B39" s="63">
        <v>152150</v>
      </c>
      <c r="C39" s="63">
        <v>6</v>
      </c>
      <c r="D39" s="63">
        <v>0</v>
      </c>
      <c r="E39" s="63">
        <v>0</v>
      </c>
      <c r="F39" s="63">
        <v>16150</v>
      </c>
      <c r="G39" s="63">
        <v>1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136000</v>
      </c>
      <c r="Q39" s="63">
        <v>5</v>
      </c>
    </row>
    <row r="40" spans="1:17" x14ac:dyDescent="0.25">
      <c r="A40" s="63" t="s">
        <v>39</v>
      </c>
      <c r="B40" s="63">
        <v>29950</v>
      </c>
      <c r="C40" s="63">
        <v>5</v>
      </c>
      <c r="D40" s="63">
        <v>29950</v>
      </c>
      <c r="E40" s="63">
        <v>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</row>
    <row r="41" spans="1:17" x14ac:dyDescent="0.25">
      <c r="A41" s="63" t="s">
        <v>40</v>
      </c>
      <c r="B41" s="63">
        <v>207545</v>
      </c>
      <c r="C41" s="63">
        <v>23</v>
      </c>
      <c r="D41" s="63">
        <v>31715</v>
      </c>
      <c r="E41" s="63">
        <v>5</v>
      </c>
      <c r="F41" s="63">
        <v>161830</v>
      </c>
      <c r="G41" s="63">
        <v>17</v>
      </c>
      <c r="H41" s="63">
        <v>14000</v>
      </c>
      <c r="I41" s="63">
        <v>1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</row>
    <row r="42" spans="1:17" x14ac:dyDescent="0.25">
      <c r="A42" s="63" t="s">
        <v>41</v>
      </c>
      <c r="B42" s="63">
        <v>39665</v>
      </c>
      <c r="C42" s="63">
        <v>3</v>
      </c>
      <c r="D42" s="63">
        <v>0</v>
      </c>
      <c r="E42" s="63">
        <v>0</v>
      </c>
      <c r="F42" s="63">
        <v>19665</v>
      </c>
      <c r="G42" s="63">
        <v>2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20000</v>
      </c>
      <c r="Q42" s="63">
        <v>1</v>
      </c>
    </row>
    <row r="43" spans="1:17" x14ac:dyDescent="0.25">
      <c r="A43" s="63" t="s">
        <v>85</v>
      </c>
      <c r="B43" s="63">
        <v>100</v>
      </c>
      <c r="C43" s="63">
        <v>1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100</v>
      </c>
      <c r="Q43" s="63">
        <v>1</v>
      </c>
    </row>
    <row r="44" spans="1:17" x14ac:dyDescent="0.25">
      <c r="A44" s="63" t="s">
        <v>86</v>
      </c>
      <c r="B44" s="63">
        <v>9500</v>
      </c>
      <c r="C44" s="63">
        <v>2</v>
      </c>
      <c r="D44" s="63">
        <v>0</v>
      </c>
      <c r="E44" s="63">
        <v>0</v>
      </c>
      <c r="F44" s="63">
        <v>9500</v>
      </c>
      <c r="G44" s="63">
        <v>2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</row>
    <row r="45" spans="1:17" x14ac:dyDescent="0.25">
      <c r="A45" s="63" t="s">
        <v>42</v>
      </c>
      <c r="B45" s="63">
        <v>152500</v>
      </c>
      <c r="C45" s="63">
        <v>10</v>
      </c>
      <c r="D45" s="63">
        <v>0</v>
      </c>
      <c r="E45" s="63">
        <v>0</v>
      </c>
      <c r="F45" s="63">
        <v>80500</v>
      </c>
      <c r="G45" s="63">
        <v>6</v>
      </c>
      <c r="H45" s="63">
        <v>0</v>
      </c>
      <c r="I45" s="63">
        <v>0</v>
      </c>
      <c r="J45" s="63">
        <v>8000</v>
      </c>
      <c r="K45" s="63">
        <v>2</v>
      </c>
      <c r="L45" s="63">
        <v>0</v>
      </c>
      <c r="M45" s="63">
        <v>0</v>
      </c>
      <c r="N45" s="63">
        <v>0</v>
      </c>
      <c r="O45" s="63">
        <v>0</v>
      </c>
      <c r="P45" s="63">
        <v>64000</v>
      </c>
      <c r="Q45" s="63">
        <v>2</v>
      </c>
    </row>
    <row r="46" spans="1:17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25">
      <c r="A47" s="2" t="s">
        <v>43</v>
      </c>
      <c r="B47" s="34">
        <f t="shared" ref="B47:Q47" si="6">SUM(B48:B54)</f>
        <v>1668188</v>
      </c>
      <c r="C47" s="34">
        <f t="shared" si="6"/>
        <v>94</v>
      </c>
      <c r="D47" s="34">
        <f t="shared" si="6"/>
        <v>157374</v>
      </c>
      <c r="E47" s="34">
        <f t="shared" si="6"/>
        <v>15</v>
      </c>
      <c r="F47" s="34">
        <f t="shared" si="6"/>
        <v>794395</v>
      </c>
      <c r="G47" s="34">
        <f t="shared" si="6"/>
        <v>47</v>
      </c>
      <c r="H47" s="34">
        <f t="shared" si="6"/>
        <v>110019</v>
      </c>
      <c r="I47" s="34">
        <f t="shared" si="6"/>
        <v>3</v>
      </c>
      <c r="J47" s="34">
        <f t="shared" si="6"/>
        <v>53000</v>
      </c>
      <c r="K47" s="34">
        <f t="shared" si="6"/>
        <v>2</v>
      </c>
      <c r="L47" s="34">
        <f t="shared" si="6"/>
        <v>4800</v>
      </c>
      <c r="M47" s="34">
        <f t="shared" si="6"/>
        <v>1</v>
      </c>
      <c r="N47" s="34">
        <f t="shared" si="6"/>
        <v>0</v>
      </c>
      <c r="O47" s="34">
        <f t="shared" si="6"/>
        <v>0</v>
      </c>
      <c r="P47" s="34">
        <f t="shared" si="6"/>
        <v>481600</v>
      </c>
      <c r="Q47" s="34">
        <f t="shared" si="6"/>
        <v>24</v>
      </c>
    </row>
    <row r="48" spans="1:17" x14ac:dyDescent="0.25">
      <c r="A48" s="63" t="s">
        <v>44</v>
      </c>
      <c r="B48" s="63">
        <v>952372</v>
      </c>
      <c r="C48" s="63">
        <v>52</v>
      </c>
      <c r="D48" s="63">
        <v>146577</v>
      </c>
      <c r="E48" s="63">
        <v>13</v>
      </c>
      <c r="F48" s="63">
        <v>502195</v>
      </c>
      <c r="G48" s="63">
        <v>25</v>
      </c>
      <c r="H48" s="63">
        <v>33000</v>
      </c>
      <c r="I48" s="63">
        <v>1</v>
      </c>
      <c r="J48" s="63">
        <v>45000</v>
      </c>
      <c r="K48" s="63">
        <v>1</v>
      </c>
      <c r="L48" s="63">
        <v>0</v>
      </c>
      <c r="M48" s="63">
        <v>0</v>
      </c>
      <c r="N48" s="63">
        <v>0</v>
      </c>
      <c r="O48" s="63">
        <v>0</v>
      </c>
      <c r="P48" s="63">
        <v>225600</v>
      </c>
      <c r="Q48" s="63">
        <v>12</v>
      </c>
    </row>
    <row r="49" spans="1:17" x14ac:dyDescent="0.25">
      <c r="A49" s="63" t="s">
        <v>45</v>
      </c>
      <c r="B49" s="63">
        <v>346469</v>
      </c>
      <c r="C49" s="63">
        <v>16</v>
      </c>
      <c r="D49" s="63">
        <v>0</v>
      </c>
      <c r="E49" s="63">
        <v>0</v>
      </c>
      <c r="F49" s="63">
        <v>103350</v>
      </c>
      <c r="G49" s="63">
        <v>7</v>
      </c>
      <c r="H49" s="63">
        <v>77019</v>
      </c>
      <c r="I49" s="63">
        <v>2</v>
      </c>
      <c r="J49" s="63">
        <v>8000</v>
      </c>
      <c r="K49" s="63">
        <v>1</v>
      </c>
      <c r="L49" s="63">
        <v>0</v>
      </c>
      <c r="M49" s="63">
        <v>0</v>
      </c>
      <c r="N49" s="63">
        <v>0</v>
      </c>
      <c r="O49" s="63">
        <v>0</v>
      </c>
      <c r="P49" s="63">
        <v>122100</v>
      </c>
      <c r="Q49" s="63">
        <v>5</v>
      </c>
    </row>
    <row r="50" spans="1:17" x14ac:dyDescent="0.25">
      <c r="A50" s="63" t="s">
        <v>46</v>
      </c>
      <c r="B50" s="63">
        <v>179497</v>
      </c>
      <c r="C50" s="63">
        <v>14</v>
      </c>
      <c r="D50" s="63">
        <v>10797</v>
      </c>
      <c r="E50" s="63">
        <v>2</v>
      </c>
      <c r="F50" s="63">
        <v>145200</v>
      </c>
      <c r="G50" s="63">
        <v>10</v>
      </c>
      <c r="H50" s="63">
        <v>0</v>
      </c>
      <c r="I50" s="63">
        <v>0</v>
      </c>
      <c r="J50" s="63">
        <v>0</v>
      </c>
      <c r="K50" s="63">
        <v>0</v>
      </c>
      <c r="L50" s="63">
        <v>4800</v>
      </c>
      <c r="M50" s="63">
        <v>1</v>
      </c>
      <c r="N50" s="63">
        <v>0</v>
      </c>
      <c r="O50" s="63">
        <v>0</v>
      </c>
      <c r="P50" s="63">
        <v>18700</v>
      </c>
      <c r="Q50" s="63">
        <v>1</v>
      </c>
    </row>
    <row r="51" spans="1:17" x14ac:dyDescent="0.25">
      <c r="A51" s="63" t="s">
        <v>47</v>
      </c>
      <c r="B51" s="63">
        <v>47650</v>
      </c>
      <c r="C51" s="63">
        <v>6</v>
      </c>
      <c r="D51" s="63">
        <v>0</v>
      </c>
      <c r="E51" s="63">
        <v>0</v>
      </c>
      <c r="F51" s="63">
        <v>43650</v>
      </c>
      <c r="G51" s="63">
        <v>5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4000</v>
      </c>
      <c r="Q51" s="63">
        <v>1</v>
      </c>
    </row>
    <row r="52" spans="1:17" x14ac:dyDescent="0.25">
      <c r="A52" s="63" t="s">
        <v>88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</row>
    <row r="53" spans="1:17" x14ac:dyDescent="0.25">
      <c r="A53" s="63" t="s">
        <v>48</v>
      </c>
      <c r="B53" s="63">
        <v>101200</v>
      </c>
      <c r="C53" s="63">
        <v>4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101200</v>
      </c>
      <c r="Q53" s="63">
        <v>4</v>
      </c>
    </row>
    <row r="54" spans="1:17" x14ac:dyDescent="0.25">
      <c r="A54" s="63" t="s">
        <v>91</v>
      </c>
      <c r="B54" s="63">
        <v>41000</v>
      </c>
      <c r="C54" s="63">
        <v>2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10000</v>
      </c>
      <c r="Q54" s="63">
        <v>1</v>
      </c>
    </row>
    <row r="55" spans="1:17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64" t="s">
        <v>106</v>
      </c>
      <c r="B56" s="34">
        <f>SUM(B57:B69)</f>
        <v>18518319</v>
      </c>
      <c r="C56" s="34">
        <f t="shared" ref="C56:Q56" si="7">SUM(C57:C69)</f>
        <v>835</v>
      </c>
      <c r="D56" s="34">
        <f t="shared" si="7"/>
        <v>7432640</v>
      </c>
      <c r="E56" s="34">
        <f t="shared" si="7"/>
        <v>404</v>
      </c>
      <c r="F56" s="34">
        <f t="shared" si="7"/>
        <v>8201278</v>
      </c>
      <c r="G56" s="34">
        <f t="shared" si="7"/>
        <v>303</v>
      </c>
      <c r="H56" s="34">
        <f t="shared" si="7"/>
        <v>551704</v>
      </c>
      <c r="I56" s="34">
        <f t="shared" si="7"/>
        <v>21</v>
      </c>
      <c r="J56" s="34">
        <f t="shared" si="7"/>
        <v>739030</v>
      </c>
      <c r="K56" s="34">
        <f t="shared" si="7"/>
        <v>45</v>
      </c>
      <c r="L56" s="34">
        <f t="shared" si="7"/>
        <v>197000</v>
      </c>
      <c r="M56" s="34">
        <f t="shared" si="7"/>
        <v>7</v>
      </c>
      <c r="N56" s="34">
        <f t="shared" si="7"/>
        <v>186849</v>
      </c>
      <c r="O56" s="34">
        <f t="shared" si="7"/>
        <v>5</v>
      </c>
      <c r="P56" s="34">
        <f t="shared" si="7"/>
        <v>1209818</v>
      </c>
      <c r="Q56" s="34">
        <f t="shared" si="7"/>
        <v>50</v>
      </c>
    </row>
    <row r="57" spans="1:17" x14ac:dyDescent="0.25">
      <c r="A57" s="63" t="s">
        <v>49</v>
      </c>
      <c r="B57" s="63">
        <v>14725455</v>
      </c>
      <c r="C57" s="63">
        <v>625</v>
      </c>
      <c r="D57" s="63">
        <v>7044339</v>
      </c>
      <c r="E57" s="63">
        <v>364</v>
      </c>
      <c r="F57" s="63">
        <v>6301369</v>
      </c>
      <c r="G57" s="63">
        <v>196</v>
      </c>
      <c r="H57" s="63">
        <v>452900</v>
      </c>
      <c r="I57" s="63">
        <v>15</v>
      </c>
      <c r="J57" s="63">
        <v>475848</v>
      </c>
      <c r="K57" s="63">
        <v>33</v>
      </c>
      <c r="L57" s="63">
        <v>185000</v>
      </c>
      <c r="M57" s="63">
        <v>6</v>
      </c>
      <c r="N57" s="63">
        <v>5599</v>
      </c>
      <c r="O57" s="63">
        <v>2</v>
      </c>
      <c r="P57" s="63">
        <v>260400</v>
      </c>
      <c r="Q57" s="63">
        <v>9</v>
      </c>
    </row>
    <row r="58" spans="1:17" x14ac:dyDescent="0.25">
      <c r="A58" s="63" t="s">
        <v>50</v>
      </c>
      <c r="B58" s="63">
        <v>944768</v>
      </c>
      <c r="C58" s="63">
        <v>53</v>
      </c>
      <c r="D58" s="63">
        <v>125840</v>
      </c>
      <c r="E58" s="63">
        <v>11</v>
      </c>
      <c r="F58" s="63">
        <v>540380</v>
      </c>
      <c r="G58" s="63">
        <v>32</v>
      </c>
      <c r="H58" s="63">
        <v>15304</v>
      </c>
      <c r="I58" s="63">
        <v>1</v>
      </c>
      <c r="J58" s="63">
        <v>211952</v>
      </c>
      <c r="K58" s="63">
        <v>3</v>
      </c>
      <c r="L58" s="63">
        <v>0</v>
      </c>
      <c r="M58" s="63">
        <v>0</v>
      </c>
      <c r="N58" s="63">
        <v>16650</v>
      </c>
      <c r="O58" s="63">
        <v>2</v>
      </c>
      <c r="P58" s="63">
        <v>34642</v>
      </c>
      <c r="Q58" s="63">
        <v>4</v>
      </c>
    </row>
    <row r="59" spans="1:17" x14ac:dyDescent="0.25">
      <c r="A59" s="63" t="s">
        <v>51</v>
      </c>
      <c r="B59" s="63">
        <v>529493</v>
      </c>
      <c r="C59" s="63">
        <v>51</v>
      </c>
      <c r="D59" s="63">
        <v>113823</v>
      </c>
      <c r="E59" s="63">
        <v>18</v>
      </c>
      <c r="F59" s="63">
        <v>313690</v>
      </c>
      <c r="G59" s="63">
        <v>23</v>
      </c>
      <c r="H59" s="63">
        <v>59000</v>
      </c>
      <c r="I59" s="63">
        <v>3</v>
      </c>
      <c r="J59" s="63">
        <v>21980</v>
      </c>
      <c r="K59" s="63">
        <v>4</v>
      </c>
      <c r="L59" s="63">
        <v>12000</v>
      </c>
      <c r="M59" s="63">
        <v>1</v>
      </c>
      <c r="N59" s="63">
        <v>0</v>
      </c>
      <c r="O59" s="63">
        <v>0</v>
      </c>
      <c r="P59" s="63">
        <v>9000</v>
      </c>
      <c r="Q59" s="63">
        <v>2</v>
      </c>
    </row>
    <row r="60" spans="1:17" x14ac:dyDescent="0.25">
      <c r="A60" s="63" t="s">
        <v>52</v>
      </c>
      <c r="B60" s="63">
        <v>436319</v>
      </c>
      <c r="C60" s="63">
        <v>30</v>
      </c>
      <c r="D60" s="63">
        <v>58788</v>
      </c>
      <c r="E60" s="63">
        <v>5</v>
      </c>
      <c r="F60" s="63">
        <v>276250</v>
      </c>
      <c r="G60" s="63">
        <v>17</v>
      </c>
      <c r="H60" s="63">
        <v>0</v>
      </c>
      <c r="I60" s="63">
        <v>0</v>
      </c>
      <c r="J60" s="63">
        <v>20750</v>
      </c>
      <c r="K60" s="63">
        <v>2</v>
      </c>
      <c r="L60" s="63">
        <v>0</v>
      </c>
      <c r="M60" s="63">
        <v>0</v>
      </c>
      <c r="N60" s="63">
        <v>0</v>
      </c>
      <c r="O60" s="63">
        <v>0</v>
      </c>
      <c r="P60" s="63">
        <v>80531</v>
      </c>
      <c r="Q60" s="63">
        <v>6</v>
      </c>
    </row>
    <row r="61" spans="1:17" x14ac:dyDescent="0.25">
      <c r="A61" s="63" t="s">
        <v>53</v>
      </c>
      <c r="B61" s="63">
        <v>650000</v>
      </c>
      <c r="C61" s="63">
        <v>18</v>
      </c>
      <c r="D61" s="63">
        <v>20000</v>
      </c>
      <c r="E61" s="63">
        <v>1</v>
      </c>
      <c r="F61" s="63">
        <v>330200</v>
      </c>
      <c r="G61" s="63">
        <v>8</v>
      </c>
      <c r="H61" s="63">
        <v>0</v>
      </c>
      <c r="I61" s="63">
        <v>0</v>
      </c>
      <c r="J61" s="63">
        <v>1000</v>
      </c>
      <c r="K61" s="63">
        <v>2</v>
      </c>
      <c r="L61" s="63">
        <v>0</v>
      </c>
      <c r="M61" s="63">
        <v>0</v>
      </c>
      <c r="N61" s="63">
        <v>164600</v>
      </c>
      <c r="O61" s="63">
        <v>1</v>
      </c>
      <c r="P61" s="63">
        <v>134200</v>
      </c>
      <c r="Q61" s="63">
        <v>6</v>
      </c>
    </row>
    <row r="62" spans="1:17" x14ac:dyDescent="0.25">
      <c r="A62" s="63" t="s">
        <v>93</v>
      </c>
      <c r="B62" s="63">
        <v>511700</v>
      </c>
      <c r="C62" s="63">
        <v>18</v>
      </c>
      <c r="D62" s="63">
        <v>64850</v>
      </c>
      <c r="E62" s="63">
        <v>4</v>
      </c>
      <c r="F62" s="63">
        <v>110450</v>
      </c>
      <c r="G62" s="63">
        <v>6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336400</v>
      </c>
      <c r="Q62" s="63">
        <v>8</v>
      </c>
    </row>
    <row r="63" spans="1:17" x14ac:dyDescent="0.25">
      <c r="A63" s="63" t="s">
        <v>54</v>
      </c>
      <c r="B63" s="63">
        <v>224000</v>
      </c>
      <c r="C63" s="63">
        <v>7</v>
      </c>
      <c r="D63" s="63">
        <v>0</v>
      </c>
      <c r="E63" s="63">
        <v>0</v>
      </c>
      <c r="F63" s="63">
        <v>129500</v>
      </c>
      <c r="G63" s="63">
        <v>4</v>
      </c>
      <c r="H63" s="63">
        <v>7500</v>
      </c>
      <c r="I63" s="63">
        <v>1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87000</v>
      </c>
      <c r="Q63" s="63">
        <v>2</v>
      </c>
    </row>
    <row r="64" spans="1:17" x14ac:dyDescent="0.25">
      <c r="A64" s="63" t="s">
        <v>56</v>
      </c>
      <c r="B64" s="63">
        <v>89675</v>
      </c>
      <c r="C64" s="63">
        <v>3</v>
      </c>
      <c r="D64" s="63">
        <v>0</v>
      </c>
      <c r="E64" s="63">
        <v>0</v>
      </c>
      <c r="F64" s="63">
        <v>0</v>
      </c>
      <c r="G64" s="63">
        <v>0</v>
      </c>
      <c r="H64" s="63">
        <v>17000</v>
      </c>
      <c r="I64" s="63">
        <v>1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72675</v>
      </c>
      <c r="Q64" s="63">
        <v>2</v>
      </c>
    </row>
    <row r="65" spans="1:17" x14ac:dyDescent="0.25">
      <c r="A65" s="63" t="s">
        <v>57</v>
      </c>
      <c r="B65" s="63">
        <v>141739</v>
      </c>
      <c r="C65" s="63">
        <v>7</v>
      </c>
      <c r="D65" s="63">
        <v>0</v>
      </c>
      <c r="E65" s="63">
        <v>0</v>
      </c>
      <c r="F65" s="63">
        <v>101739</v>
      </c>
      <c r="G65" s="63">
        <v>6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40000</v>
      </c>
      <c r="Q65" s="63">
        <v>1</v>
      </c>
    </row>
    <row r="66" spans="1:17" x14ac:dyDescent="0.25">
      <c r="A66" s="63" t="s">
        <v>58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</row>
    <row r="67" spans="1:17" x14ac:dyDescent="0.25">
      <c r="A67" s="63" t="s">
        <v>59</v>
      </c>
      <c r="B67" s="63">
        <v>159970</v>
      </c>
      <c r="C67" s="63">
        <v>10</v>
      </c>
      <c r="D67" s="63">
        <v>0</v>
      </c>
      <c r="E67" s="63">
        <v>0</v>
      </c>
      <c r="F67" s="63">
        <v>27000</v>
      </c>
      <c r="G67" s="63">
        <v>2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132970</v>
      </c>
      <c r="Q67" s="63">
        <v>8</v>
      </c>
    </row>
    <row r="68" spans="1:17" x14ac:dyDescent="0.25">
      <c r="A68" s="63" t="s">
        <v>90</v>
      </c>
      <c r="B68" s="63">
        <v>42000</v>
      </c>
      <c r="C68" s="63">
        <v>3</v>
      </c>
      <c r="D68" s="63">
        <v>0</v>
      </c>
      <c r="E68" s="63">
        <v>0</v>
      </c>
      <c r="F68" s="63">
        <v>20000</v>
      </c>
      <c r="G68" s="63">
        <v>1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22000</v>
      </c>
      <c r="Q68" s="63">
        <v>2</v>
      </c>
    </row>
    <row r="69" spans="1:17" x14ac:dyDescent="0.25">
      <c r="A69" s="63" t="s">
        <v>60</v>
      </c>
      <c r="B69" s="63">
        <v>63200</v>
      </c>
      <c r="C69" s="63">
        <v>10</v>
      </c>
      <c r="D69" s="63">
        <v>5000</v>
      </c>
      <c r="E69" s="63">
        <v>1</v>
      </c>
      <c r="F69" s="63">
        <v>50700</v>
      </c>
      <c r="G69" s="63">
        <v>8</v>
      </c>
      <c r="H69" s="63">
        <v>0</v>
      </c>
      <c r="I69" s="63">
        <v>0</v>
      </c>
      <c r="J69" s="63">
        <v>7500</v>
      </c>
      <c r="K69" s="63">
        <v>1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</row>
    <row r="70" spans="1:17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x14ac:dyDescent="0.25">
      <c r="A71" s="64" t="s">
        <v>55</v>
      </c>
      <c r="B71" s="34">
        <f>SUM(B72:B80)</f>
        <v>4227929</v>
      </c>
      <c r="C71" s="34">
        <f t="shared" ref="C71:Q71" si="8">SUM(C72:C80)</f>
        <v>233</v>
      </c>
      <c r="D71" s="34">
        <f t="shared" si="8"/>
        <v>777787</v>
      </c>
      <c r="E71" s="34">
        <f t="shared" si="8"/>
        <v>61</v>
      </c>
      <c r="F71" s="34">
        <f t="shared" si="8"/>
        <v>2658505</v>
      </c>
      <c r="G71" s="34">
        <f t="shared" si="8"/>
        <v>135</v>
      </c>
      <c r="H71" s="34">
        <f t="shared" si="8"/>
        <v>132446</v>
      </c>
      <c r="I71" s="34">
        <f t="shared" si="8"/>
        <v>11</v>
      </c>
      <c r="J71" s="34">
        <f t="shared" si="8"/>
        <v>73700</v>
      </c>
      <c r="K71" s="34">
        <f t="shared" si="8"/>
        <v>8</v>
      </c>
      <c r="L71" s="34">
        <f t="shared" si="8"/>
        <v>1500</v>
      </c>
      <c r="M71" s="34">
        <f t="shared" si="8"/>
        <v>1</v>
      </c>
      <c r="N71" s="34">
        <f t="shared" si="8"/>
        <v>182291</v>
      </c>
      <c r="O71" s="34">
        <f t="shared" si="8"/>
        <v>3</v>
      </c>
      <c r="P71" s="34">
        <f t="shared" si="8"/>
        <v>401700</v>
      </c>
      <c r="Q71" s="34">
        <f t="shared" si="8"/>
        <v>14</v>
      </c>
    </row>
    <row r="72" spans="1:17" x14ac:dyDescent="0.25">
      <c r="A72" s="63" t="s">
        <v>61</v>
      </c>
      <c r="B72" s="63">
        <v>116606</v>
      </c>
      <c r="C72" s="63">
        <v>12</v>
      </c>
      <c r="D72" s="63">
        <v>35625</v>
      </c>
      <c r="E72" s="63">
        <v>5</v>
      </c>
      <c r="F72" s="63">
        <v>70150</v>
      </c>
      <c r="G72" s="63">
        <v>6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10831</v>
      </c>
      <c r="O72" s="63">
        <v>1</v>
      </c>
      <c r="P72" s="63">
        <v>0</v>
      </c>
      <c r="Q72" s="63">
        <v>0</v>
      </c>
    </row>
    <row r="73" spans="1:17" x14ac:dyDescent="0.25">
      <c r="A73" s="63" t="s">
        <v>62</v>
      </c>
      <c r="B73" s="63">
        <v>1509227</v>
      </c>
      <c r="C73" s="63">
        <v>96</v>
      </c>
      <c r="D73" s="63">
        <v>291572</v>
      </c>
      <c r="E73" s="63">
        <v>25</v>
      </c>
      <c r="F73" s="63">
        <v>1104009</v>
      </c>
      <c r="G73" s="63">
        <v>59</v>
      </c>
      <c r="H73" s="63">
        <v>64446</v>
      </c>
      <c r="I73" s="63">
        <v>7</v>
      </c>
      <c r="J73" s="63">
        <v>47700</v>
      </c>
      <c r="K73" s="63">
        <v>4</v>
      </c>
      <c r="L73" s="63">
        <v>1500</v>
      </c>
      <c r="M73" s="63">
        <v>1</v>
      </c>
      <c r="N73" s="63">
        <v>0</v>
      </c>
      <c r="O73" s="63">
        <v>0</v>
      </c>
      <c r="P73" s="63">
        <v>0</v>
      </c>
      <c r="Q73" s="63">
        <v>0</v>
      </c>
    </row>
    <row r="74" spans="1:17" x14ac:dyDescent="0.25">
      <c r="A74" s="63" t="s">
        <v>63</v>
      </c>
      <c r="B74" s="63">
        <v>98625</v>
      </c>
      <c r="C74" s="63">
        <v>7</v>
      </c>
      <c r="D74" s="63">
        <v>0</v>
      </c>
      <c r="E74" s="63">
        <v>0</v>
      </c>
      <c r="F74" s="63">
        <v>93125</v>
      </c>
      <c r="G74" s="63">
        <v>6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5500</v>
      </c>
      <c r="Q74" s="63">
        <v>1</v>
      </c>
    </row>
    <row r="75" spans="1:17" x14ac:dyDescent="0.25">
      <c r="A75" s="63" t="s">
        <v>64</v>
      </c>
      <c r="B75" s="63">
        <v>110000</v>
      </c>
      <c r="C75" s="63">
        <v>2</v>
      </c>
      <c r="D75" s="63">
        <v>0</v>
      </c>
      <c r="E75" s="63">
        <v>0</v>
      </c>
      <c r="F75" s="63">
        <v>55000</v>
      </c>
      <c r="G75" s="63">
        <v>1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55000</v>
      </c>
      <c r="Q75" s="63">
        <v>1</v>
      </c>
    </row>
    <row r="76" spans="1:17" x14ac:dyDescent="0.25">
      <c r="A76" s="63" t="s">
        <v>65</v>
      </c>
      <c r="B76" s="63">
        <v>24120</v>
      </c>
      <c r="C76" s="63">
        <v>3</v>
      </c>
      <c r="D76" s="63">
        <v>16920</v>
      </c>
      <c r="E76" s="63">
        <v>1</v>
      </c>
      <c r="F76" s="63">
        <v>7200</v>
      </c>
      <c r="G76" s="63">
        <v>2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</row>
    <row r="77" spans="1:17" x14ac:dyDescent="0.25">
      <c r="A77" s="63" t="s">
        <v>66</v>
      </c>
      <c r="B77" s="63">
        <v>8800</v>
      </c>
      <c r="C77" s="63">
        <v>2</v>
      </c>
      <c r="D77" s="63">
        <v>3700</v>
      </c>
      <c r="E77" s="63">
        <v>1</v>
      </c>
      <c r="F77" s="63">
        <v>5100</v>
      </c>
      <c r="G77" s="63">
        <v>1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</row>
    <row r="78" spans="1:17" x14ac:dyDescent="0.25">
      <c r="A78" s="63" t="s">
        <v>67</v>
      </c>
      <c r="B78" s="63">
        <v>71620</v>
      </c>
      <c r="C78" s="63">
        <v>5</v>
      </c>
      <c r="D78" s="63">
        <v>28120</v>
      </c>
      <c r="E78" s="63">
        <v>2</v>
      </c>
      <c r="F78" s="63">
        <v>21500</v>
      </c>
      <c r="G78" s="63">
        <v>2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22000</v>
      </c>
      <c r="Q78" s="63">
        <v>1</v>
      </c>
    </row>
    <row r="79" spans="1:17" x14ac:dyDescent="0.25">
      <c r="A79" s="63" t="s">
        <v>68</v>
      </c>
      <c r="B79" s="63">
        <v>1765793</v>
      </c>
      <c r="C79" s="63">
        <v>74</v>
      </c>
      <c r="D79" s="63">
        <v>269150</v>
      </c>
      <c r="E79" s="63">
        <v>18</v>
      </c>
      <c r="F79" s="63">
        <v>995043</v>
      </c>
      <c r="G79" s="63">
        <v>41</v>
      </c>
      <c r="H79" s="63">
        <v>68000</v>
      </c>
      <c r="I79" s="63">
        <v>4</v>
      </c>
      <c r="J79" s="63">
        <v>9100</v>
      </c>
      <c r="K79" s="63">
        <v>1</v>
      </c>
      <c r="L79" s="63">
        <v>0</v>
      </c>
      <c r="M79" s="63">
        <v>0</v>
      </c>
      <c r="N79" s="63">
        <v>160000</v>
      </c>
      <c r="O79" s="63">
        <v>1</v>
      </c>
      <c r="P79" s="63">
        <v>264500</v>
      </c>
      <c r="Q79" s="63">
        <v>9</v>
      </c>
    </row>
    <row r="80" spans="1:17" x14ac:dyDescent="0.25">
      <c r="A80" s="63" t="s">
        <v>69</v>
      </c>
      <c r="B80" s="63">
        <v>523138</v>
      </c>
      <c r="C80" s="63">
        <v>32</v>
      </c>
      <c r="D80" s="63">
        <v>132700</v>
      </c>
      <c r="E80" s="63">
        <v>9</v>
      </c>
      <c r="F80" s="63">
        <v>307378</v>
      </c>
      <c r="G80" s="63">
        <v>17</v>
      </c>
      <c r="H80" s="63">
        <v>0</v>
      </c>
      <c r="I80" s="63">
        <v>0</v>
      </c>
      <c r="J80" s="63">
        <v>16900</v>
      </c>
      <c r="K80" s="63">
        <v>3</v>
      </c>
      <c r="L80" s="63">
        <v>0</v>
      </c>
      <c r="M80" s="63">
        <v>0</v>
      </c>
      <c r="N80" s="63">
        <v>11460</v>
      </c>
      <c r="O80" s="63">
        <v>1</v>
      </c>
      <c r="P80" s="63">
        <v>54700</v>
      </c>
      <c r="Q80" s="63">
        <v>2</v>
      </c>
    </row>
    <row r="81" spans="1:17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25">
      <c r="A82" s="64" t="s">
        <v>70</v>
      </c>
      <c r="B82" s="34">
        <f>SUM(B83:B96)</f>
        <v>16937303</v>
      </c>
      <c r="C82" s="34">
        <f t="shared" ref="C82:Q82" si="9">SUM(C83:C96)</f>
        <v>771</v>
      </c>
      <c r="D82" s="34">
        <f t="shared" si="9"/>
        <v>2239985</v>
      </c>
      <c r="E82" s="34">
        <f t="shared" si="9"/>
        <v>118</v>
      </c>
      <c r="F82" s="34">
        <f t="shared" si="9"/>
        <v>9440803</v>
      </c>
      <c r="G82" s="34">
        <f t="shared" si="9"/>
        <v>400</v>
      </c>
      <c r="H82" s="34">
        <f t="shared" si="9"/>
        <v>264500</v>
      </c>
      <c r="I82" s="34">
        <f t="shared" si="9"/>
        <v>11</v>
      </c>
      <c r="J82" s="34">
        <f t="shared" si="9"/>
        <v>656650</v>
      </c>
      <c r="K82" s="34">
        <f t="shared" si="9"/>
        <v>34</v>
      </c>
      <c r="L82" s="34">
        <f t="shared" si="9"/>
        <v>15500</v>
      </c>
      <c r="M82" s="34">
        <f t="shared" si="9"/>
        <v>1</v>
      </c>
      <c r="N82" s="34">
        <f t="shared" si="9"/>
        <v>317902</v>
      </c>
      <c r="O82" s="34">
        <f t="shared" si="9"/>
        <v>8</v>
      </c>
      <c r="P82" s="34">
        <f t="shared" si="9"/>
        <v>4001963</v>
      </c>
      <c r="Q82" s="34">
        <f t="shared" si="9"/>
        <v>199</v>
      </c>
    </row>
    <row r="83" spans="1:17" x14ac:dyDescent="0.25">
      <c r="A83" s="63" t="s">
        <v>71</v>
      </c>
      <c r="B83" s="63">
        <v>2323566</v>
      </c>
      <c r="C83" s="63">
        <v>118</v>
      </c>
      <c r="D83" s="63">
        <v>877464</v>
      </c>
      <c r="E83" s="63">
        <v>59</v>
      </c>
      <c r="F83" s="63">
        <v>1350602</v>
      </c>
      <c r="G83" s="63">
        <v>55</v>
      </c>
      <c r="H83" s="63">
        <v>65000</v>
      </c>
      <c r="I83" s="63">
        <v>2</v>
      </c>
      <c r="J83" s="63">
        <v>30500</v>
      </c>
      <c r="K83" s="63">
        <v>2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</row>
    <row r="84" spans="1:17" x14ac:dyDescent="0.25">
      <c r="A84" s="63" t="s">
        <v>72</v>
      </c>
      <c r="B84" s="63">
        <v>6517669</v>
      </c>
      <c r="C84" s="63">
        <v>257</v>
      </c>
      <c r="D84" s="63">
        <v>1080623</v>
      </c>
      <c r="E84" s="63">
        <v>40</v>
      </c>
      <c r="F84" s="63">
        <v>4674894</v>
      </c>
      <c r="G84" s="63">
        <v>186</v>
      </c>
      <c r="H84" s="63">
        <v>22000</v>
      </c>
      <c r="I84" s="63">
        <v>2</v>
      </c>
      <c r="J84" s="63">
        <v>440900</v>
      </c>
      <c r="K84" s="63">
        <v>17</v>
      </c>
      <c r="L84" s="63">
        <v>0</v>
      </c>
      <c r="M84" s="63">
        <v>0</v>
      </c>
      <c r="N84" s="63">
        <v>238652</v>
      </c>
      <c r="O84" s="63">
        <v>5</v>
      </c>
      <c r="P84" s="63">
        <v>60600</v>
      </c>
      <c r="Q84" s="63">
        <v>7</v>
      </c>
    </row>
    <row r="85" spans="1:17" x14ac:dyDescent="0.25">
      <c r="A85" s="63" t="s">
        <v>73</v>
      </c>
      <c r="B85" s="63">
        <v>430500</v>
      </c>
      <c r="C85" s="63">
        <v>13</v>
      </c>
      <c r="D85" s="63">
        <v>0</v>
      </c>
      <c r="E85" s="63">
        <v>0</v>
      </c>
      <c r="F85" s="63">
        <v>123500</v>
      </c>
      <c r="G85" s="63">
        <v>7</v>
      </c>
      <c r="H85" s="63">
        <v>0</v>
      </c>
      <c r="I85" s="63">
        <v>0</v>
      </c>
      <c r="J85" s="63">
        <v>34000</v>
      </c>
      <c r="K85" s="63">
        <v>3</v>
      </c>
      <c r="L85" s="63">
        <v>0</v>
      </c>
      <c r="M85" s="63">
        <v>0</v>
      </c>
      <c r="N85" s="63">
        <v>0</v>
      </c>
      <c r="O85" s="63">
        <v>0</v>
      </c>
      <c r="P85" s="63">
        <v>273000</v>
      </c>
      <c r="Q85" s="63">
        <v>3</v>
      </c>
    </row>
    <row r="86" spans="1:17" x14ac:dyDescent="0.25">
      <c r="A86" s="63" t="s">
        <v>74</v>
      </c>
      <c r="B86" s="63">
        <v>355738</v>
      </c>
      <c r="C86" s="63">
        <v>12</v>
      </c>
      <c r="D86" s="63">
        <v>0</v>
      </c>
      <c r="E86" s="63">
        <v>0</v>
      </c>
      <c r="F86" s="63">
        <v>119400</v>
      </c>
      <c r="G86" s="63">
        <v>4</v>
      </c>
      <c r="H86" s="63">
        <v>0</v>
      </c>
      <c r="I86" s="63">
        <v>0</v>
      </c>
      <c r="J86" s="63">
        <v>0</v>
      </c>
      <c r="K86" s="63">
        <v>0</v>
      </c>
      <c r="L86" s="63">
        <v>15500</v>
      </c>
      <c r="M86" s="63">
        <v>1</v>
      </c>
      <c r="N86" s="63">
        <v>0</v>
      </c>
      <c r="O86" s="63">
        <v>0</v>
      </c>
      <c r="P86" s="63">
        <v>220838</v>
      </c>
      <c r="Q86" s="63">
        <v>7</v>
      </c>
    </row>
    <row r="87" spans="1:17" x14ac:dyDescent="0.25">
      <c r="A87" s="63" t="s">
        <v>75</v>
      </c>
      <c r="B87" s="63">
        <v>101500</v>
      </c>
      <c r="C87" s="63">
        <v>3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101500</v>
      </c>
      <c r="Q87" s="63">
        <v>3</v>
      </c>
    </row>
    <row r="88" spans="1:17" x14ac:dyDescent="0.25">
      <c r="A88" s="63" t="s">
        <v>76</v>
      </c>
      <c r="B88" s="63">
        <v>865450</v>
      </c>
      <c r="C88" s="63">
        <v>41</v>
      </c>
      <c r="D88" s="63">
        <v>22500</v>
      </c>
      <c r="E88" s="63">
        <v>1</v>
      </c>
      <c r="F88" s="63">
        <v>431000</v>
      </c>
      <c r="G88" s="63">
        <v>21</v>
      </c>
      <c r="H88" s="63">
        <v>0</v>
      </c>
      <c r="I88" s="63">
        <v>0</v>
      </c>
      <c r="J88" s="63">
        <v>71600</v>
      </c>
      <c r="K88" s="63">
        <v>4</v>
      </c>
      <c r="L88" s="63">
        <v>0</v>
      </c>
      <c r="M88" s="63">
        <v>0</v>
      </c>
      <c r="N88" s="63">
        <v>0</v>
      </c>
      <c r="O88" s="63">
        <v>0</v>
      </c>
      <c r="P88" s="63">
        <v>340350</v>
      </c>
      <c r="Q88" s="63">
        <v>15</v>
      </c>
    </row>
    <row r="89" spans="1:17" x14ac:dyDescent="0.25">
      <c r="A89" s="63" t="s">
        <v>77</v>
      </c>
      <c r="B89" s="63">
        <v>665097</v>
      </c>
      <c r="C89" s="63">
        <v>35</v>
      </c>
      <c r="D89" s="63">
        <v>11300</v>
      </c>
      <c r="E89" s="63">
        <v>1</v>
      </c>
      <c r="F89" s="63">
        <v>279856</v>
      </c>
      <c r="G89" s="63">
        <v>15</v>
      </c>
      <c r="H89" s="63">
        <v>0</v>
      </c>
      <c r="I89" s="63">
        <v>0</v>
      </c>
      <c r="J89" s="63">
        <v>18750</v>
      </c>
      <c r="K89" s="63">
        <v>1</v>
      </c>
      <c r="L89" s="63">
        <v>0</v>
      </c>
      <c r="M89" s="63">
        <v>0</v>
      </c>
      <c r="N89" s="63">
        <v>0</v>
      </c>
      <c r="O89" s="63">
        <v>0</v>
      </c>
      <c r="P89" s="63">
        <v>355191</v>
      </c>
      <c r="Q89" s="63">
        <v>18</v>
      </c>
    </row>
    <row r="90" spans="1:17" x14ac:dyDescent="0.25">
      <c r="A90" s="63" t="s">
        <v>78</v>
      </c>
      <c r="B90" s="63">
        <v>176017</v>
      </c>
      <c r="C90" s="63">
        <v>11</v>
      </c>
      <c r="D90" s="63">
        <v>0</v>
      </c>
      <c r="E90" s="63">
        <v>0</v>
      </c>
      <c r="F90" s="63">
        <v>61017</v>
      </c>
      <c r="G90" s="63">
        <v>3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115000</v>
      </c>
      <c r="Q90" s="63">
        <v>8</v>
      </c>
    </row>
    <row r="91" spans="1:17" x14ac:dyDescent="0.25">
      <c r="A91" s="63" t="s">
        <v>79</v>
      </c>
      <c r="B91" s="63">
        <v>1772268</v>
      </c>
      <c r="C91" s="63">
        <v>91</v>
      </c>
      <c r="D91" s="63">
        <v>175198</v>
      </c>
      <c r="E91" s="63">
        <v>12</v>
      </c>
      <c r="F91" s="63">
        <v>1433420</v>
      </c>
      <c r="G91" s="63">
        <v>66</v>
      </c>
      <c r="H91" s="63">
        <v>50500</v>
      </c>
      <c r="I91" s="63">
        <v>5</v>
      </c>
      <c r="J91" s="63">
        <v>55900</v>
      </c>
      <c r="K91" s="63">
        <v>6</v>
      </c>
      <c r="L91" s="63">
        <v>0</v>
      </c>
      <c r="M91" s="63">
        <v>0</v>
      </c>
      <c r="N91" s="63">
        <v>57250</v>
      </c>
      <c r="O91" s="63">
        <v>2</v>
      </c>
      <c r="P91" s="63">
        <v>0</v>
      </c>
      <c r="Q91" s="63">
        <v>0</v>
      </c>
    </row>
    <row r="92" spans="1:17" x14ac:dyDescent="0.25">
      <c r="A92" s="63" t="s">
        <v>80</v>
      </c>
      <c r="B92" s="63">
        <v>931510</v>
      </c>
      <c r="C92" s="63">
        <v>36</v>
      </c>
      <c r="D92" s="63">
        <v>68500</v>
      </c>
      <c r="E92" s="63">
        <v>4</v>
      </c>
      <c r="F92" s="63">
        <v>599210</v>
      </c>
      <c r="G92" s="63">
        <v>27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263800</v>
      </c>
      <c r="Q92" s="63">
        <v>5</v>
      </c>
    </row>
    <row r="93" spans="1:17" x14ac:dyDescent="0.25">
      <c r="A93" s="63" t="s">
        <v>81</v>
      </c>
      <c r="B93" s="63">
        <v>1645985</v>
      </c>
      <c r="C93" s="63">
        <v>87</v>
      </c>
      <c r="D93" s="63">
        <v>0</v>
      </c>
      <c r="E93" s="63">
        <v>0</v>
      </c>
      <c r="F93" s="63">
        <v>186565</v>
      </c>
      <c r="G93" s="63">
        <v>6</v>
      </c>
      <c r="H93" s="63">
        <v>82500</v>
      </c>
      <c r="I93" s="63">
        <v>1</v>
      </c>
      <c r="J93" s="63">
        <v>0</v>
      </c>
      <c r="K93" s="63">
        <v>0</v>
      </c>
      <c r="L93" s="63">
        <v>0</v>
      </c>
      <c r="M93" s="63">
        <v>0</v>
      </c>
      <c r="N93" s="63">
        <v>22000</v>
      </c>
      <c r="O93" s="63">
        <v>1</v>
      </c>
      <c r="P93" s="63">
        <v>1354920</v>
      </c>
      <c r="Q93" s="63">
        <v>79</v>
      </c>
    </row>
    <row r="94" spans="1:17" x14ac:dyDescent="0.25">
      <c r="A94" s="63" t="s">
        <v>82</v>
      </c>
      <c r="B94" s="63">
        <v>54400</v>
      </c>
      <c r="C94" s="63">
        <v>2</v>
      </c>
      <c r="D94" s="63">
        <v>0</v>
      </c>
      <c r="E94" s="63">
        <v>0</v>
      </c>
      <c r="F94" s="63">
        <v>19500</v>
      </c>
      <c r="G94" s="63">
        <v>1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34900</v>
      </c>
      <c r="Q94" s="63">
        <v>1</v>
      </c>
    </row>
    <row r="95" spans="1:17" x14ac:dyDescent="0.25">
      <c r="A95" s="63" t="s">
        <v>83</v>
      </c>
      <c r="B95" s="63">
        <v>789832</v>
      </c>
      <c r="C95" s="63">
        <v>53</v>
      </c>
      <c r="D95" s="63">
        <v>4400</v>
      </c>
      <c r="E95" s="63">
        <v>1</v>
      </c>
      <c r="F95" s="63">
        <v>116868</v>
      </c>
      <c r="G95" s="63">
        <v>6</v>
      </c>
      <c r="H95" s="63">
        <v>44500</v>
      </c>
      <c r="I95" s="63">
        <v>1</v>
      </c>
      <c r="J95" s="63">
        <v>5000</v>
      </c>
      <c r="K95" s="63">
        <v>1</v>
      </c>
      <c r="L95" s="63">
        <v>0</v>
      </c>
      <c r="M95" s="63">
        <v>0</v>
      </c>
      <c r="N95" s="63">
        <v>0</v>
      </c>
      <c r="O95" s="63">
        <v>0</v>
      </c>
      <c r="P95" s="63">
        <v>619064</v>
      </c>
      <c r="Q95" s="63">
        <v>44</v>
      </c>
    </row>
    <row r="96" spans="1:17" x14ac:dyDescent="0.25">
      <c r="A96" s="63" t="s">
        <v>84</v>
      </c>
      <c r="B96" s="63">
        <v>307771</v>
      </c>
      <c r="C96" s="63">
        <v>12</v>
      </c>
      <c r="D96" s="63">
        <v>0</v>
      </c>
      <c r="E96" s="63">
        <v>0</v>
      </c>
      <c r="F96" s="63">
        <v>44971</v>
      </c>
      <c r="G96" s="63">
        <v>3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262800</v>
      </c>
      <c r="Q96" s="63">
        <v>9</v>
      </c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"/>
  <sheetViews>
    <sheetView workbookViewId="0"/>
  </sheetViews>
  <sheetFormatPr defaultColWidth="9.140625" defaultRowHeight="15" x14ac:dyDescent="0.25"/>
  <cols>
    <col min="1" max="1" width="28.5703125" style="63" bestFit="1" customWidth="1"/>
    <col min="2" max="2" width="11.140625" style="63" bestFit="1" customWidth="1"/>
    <col min="3" max="3" width="9.140625" style="63"/>
    <col min="4" max="4" width="10.85546875" style="63" bestFit="1" customWidth="1"/>
    <col min="5" max="5" width="9.140625" style="63"/>
    <col min="6" max="6" width="9.85546875" style="63" bestFit="1" customWidth="1"/>
    <col min="7" max="7" width="8.140625" style="63" customWidth="1"/>
    <col min="8" max="8" width="18" style="63" customWidth="1"/>
    <col min="9" max="9" width="11.42578125" style="63" customWidth="1"/>
    <col min="10" max="10" width="12.7109375" style="63" customWidth="1"/>
    <col min="11" max="17" width="9.140625" style="63"/>
    <col min="18" max="18" width="9.140625" style="62"/>
    <col min="19" max="19" width="14.42578125" style="62" bestFit="1" customWidth="1"/>
    <col min="20" max="20" width="18.85546875" style="62" bestFit="1" customWidth="1"/>
    <col min="21" max="16384" width="9.140625" style="62"/>
  </cols>
  <sheetData>
    <row r="1" spans="1:20" x14ac:dyDescent="0.25">
      <c r="A1" s="26" t="s">
        <v>0</v>
      </c>
      <c r="B1" s="104" t="s">
        <v>119</v>
      </c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6"/>
      <c r="Q1" s="106"/>
    </row>
    <row r="2" spans="1:20" x14ac:dyDescent="0.25">
      <c r="A2" s="25"/>
      <c r="B2" s="109" t="s">
        <v>1</v>
      </c>
      <c r="C2" s="109"/>
      <c r="D2" s="109" t="s">
        <v>2</v>
      </c>
      <c r="E2" s="109"/>
      <c r="F2" s="109" t="s">
        <v>3</v>
      </c>
      <c r="G2" s="109"/>
      <c r="H2" s="107" t="s">
        <v>113</v>
      </c>
      <c r="I2" s="108"/>
      <c r="J2" s="107" t="s">
        <v>114</v>
      </c>
      <c r="K2" s="108"/>
      <c r="L2" s="107" t="s">
        <v>115</v>
      </c>
      <c r="M2" s="108"/>
      <c r="N2" s="107" t="s">
        <v>116</v>
      </c>
      <c r="O2" s="108"/>
      <c r="P2" s="107" t="s">
        <v>5</v>
      </c>
      <c r="Q2" s="108"/>
    </row>
    <row r="3" spans="1:20" x14ac:dyDescent="0.25">
      <c r="A3" s="23" t="s">
        <v>95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  <c r="N3" s="3" t="s">
        <v>6</v>
      </c>
      <c r="O3" s="3" t="s">
        <v>7</v>
      </c>
      <c r="P3" s="3" t="s">
        <v>6</v>
      </c>
      <c r="Q3" s="3" t="s">
        <v>7</v>
      </c>
    </row>
    <row r="4" spans="1:20" x14ac:dyDescent="0.25">
      <c r="A4" s="24" t="s">
        <v>94</v>
      </c>
      <c r="B4" s="67" t="s">
        <v>8</v>
      </c>
      <c r="C4" s="4"/>
      <c r="D4" s="67" t="s">
        <v>8</v>
      </c>
      <c r="E4" s="4"/>
      <c r="F4" s="67" t="s">
        <v>8</v>
      </c>
      <c r="G4" s="4"/>
      <c r="H4" s="67" t="s">
        <v>8</v>
      </c>
      <c r="I4" s="4"/>
      <c r="J4" s="67" t="s">
        <v>8</v>
      </c>
      <c r="K4" s="4"/>
      <c r="L4" s="67" t="s">
        <v>8</v>
      </c>
      <c r="M4" s="4"/>
      <c r="N4" s="67" t="s">
        <v>8</v>
      </c>
      <c r="O4" s="4"/>
      <c r="P4" s="67" t="s">
        <v>8</v>
      </c>
      <c r="Q4" s="4"/>
    </row>
    <row r="5" spans="1:20" x14ac:dyDescent="0.25">
      <c r="A5" s="2"/>
      <c r="B5" s="5"/>
      <c r="C5" s="5"/>
      <c r="D5" s="5"/>
      <c r="E5" s="5"/>
      <c r="F5" s="5"/>
      <c r="G5" s="5"/>
      <c r="H5" s="37"/>
      <c r="I5" s="37"/>
      <c r="J5" s="37"/>
      <c r="K5" s="55"/>
      <c r="L5" s="37"/>
      <c r="M5" s="37"/>
      <c r="N5" s="37"/>
      <c r="O5" s="37"/>
      <c r="P5" s="37"/>
      <c r="Q5" s="37"/>
    </row>
    <row r="6" spans="1:20" x14ac:dyDescent="0.25">
      <c r="A6" s="56" t="s">
        <v>9</v>
      </c>
      <c r="B6" s="57">
        <v>249964578</v>
      </c>
      <c r="C6" s="57">
        <v>8449</v>
      </c>
      <c r="D6" s="57">
        <v>138794963</v>
      </c>
      <c r="E6" s="57">
        <v>5224</v>
      </c>
      <c r="F6" s="57">
        <v>77753182</v>
      </c>
      <c r="G6" s="57">
        <v>2207</v>
      </c>
      <c r="H6" s="57">
        <v>10886777</v>
      </c>
      <c r="I6" s="57">
        <v>194</v>
      </c>
      <c r="J6" s="57">
        <v>9531718</v>
      </c>
      <c r="K6" s="57">
        <v>315</v>
      </c>
      <c r="L6" s="57">
        <v>1347700</v>
      </c>
      <c r="M6" s="57">
        <v>61</v>
      </c>
      <c r="N6" s="57">
        <v>3319801</v>
      </c>
      <c r="O6" s="57">
        <v>88</v>
      </c>
      <c r="P6" s="57">
        <v>8252437</v>
      </c>
      <c r="Q6" s="57">
        <v>358</v>
      </c>
      <c r="S6" s="75">
        <f>+B6/C6*1000</f>
        <v>29585108.060125459</v>
      </c>
      <c r="T6" s="76" t="s">
        <v>9</v>
      </c>
    </row>
    <row r="7" spans="1:20" x14ac:dyDescent="0.25">
      <c r="A7" s="39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S7" s="75">
        <f>B8/C8*1000</f>
        <v>33499230.97965464</v>
      </c>
      <c r="T7" s="76" t="s">
        <v>10</v>
      </c>
    </row>
    <row r="8" spans="1:20" x14ac:dyDescent="0.25">
      <c r="A8" s="56" t="s">
        <v>10</v>
      </c>
      <c r="B8" s="57">
        <v>195937002</v>
      </c>
      <c r="C8" s="57">
        <v>5849</v>
      </c>
      <c r="D8" s="57">
        <v>124549096</v>
      </c>
      <c r="E8" s="57">
        <v>4394</v>
      </c>
      <c r="F8" s="57">
        <v>51302495</v>
      </c>
      <c r="G8" s="57">
        <v>1052</v>
      </c>
      <c r="H8" s="57">
        <v>7641163</v>
      </c>
      <c r="I8" s="57">
        <v>120</v>
      </c>
      <c r="J8" s="57">
        <v>7267840</v>
      </c>
      <c r="K8" s="57">
        <v>171</v>
      </c>
      <c r="L8" s="57">
        <v>1094500</v>
      </c>
      <c r="M8" s="57">
        <v>41</v>
      </c>
      <c r="N8" s="57">
        <v>2370268</v>
      </c>
      <c r="O8" s="57">
        <v>46</v>
      </c>
      <c r="P8" s="57">
        <v>1711640</v>
      </c>
      <c r="Q8" s="57">
        <v>25</v>
      </c>
      <c r="S8" s="75">
        <f>(B17+B24+B36+B47+B56+B71+B82)/(C17+C24+C36+C47+C56+C71+C82)*1000</f>
        <v>20779836.923076924</v>
      </c>
      <c r="T8" s="76" t="s">
        <v>107</v>
      </c>
    </row>
    <row r="9" spans="1:20" x14ac:dyDescent="0.25">
      <c r="A9" s="17" t="s">
        <v>11</v>
      </c>
      <c r="B9" s="17">
        <v>108994658</v>
      </c>
      <c r="C9" s="17">
        <v>3362</v>
      </c>
      <c r="D9" s="17">
        <v>76294144</v>
      </c>
      <c r="E9" s="17">
        <v>2760</v>
      </c>
      <c r="F9" s="17">
        <v>20686762</v>
      </c>
      <c r="G9" s="17">
        <v>419</v>
      </c>
      <c r="H9" s="17">
        <v>4729463</v>
      </c>
      <c r="I9" s="17">
        <v>78</v>
      </c>
      <c r="J9" s="17">
        <v>3001922</v>
      </c>
      <c r="K9" s="17">
        <v>51</v>
      </c>
      <c r="L9" s="17">
        <v>784950</v>
      </c>
      <c r="M9" s="17">
        <v>16</v>
      </c>
      <c r="N9" s="17">
        <v>2107377</v>
      </c>
      <c r="O9" s="17">
        <v>32</v>
      </c>
      <c r="P9" s="17">
        <v>1390040</v>
      </c>
      <c r="Q9" s="17">
        <v>6</v>
      </c>
      <c r="S9" s="75">
        <f>B71/C71*1000</f>
        <v>17988842.857142854</v>
      </c>
      <c r="T9" s="76" t="s">
        <v>55</v>
      </c>
    </row>
    <row r="10" spans="1:20" x14ac:dyDescent="0.25">
      <c r="A10" s="17" t="s">
        <v>12</v>
      </c>
      <c r="B10" s="17">
        <v>34334892</v>
      </c>
      <c r="C10" s="17">
        <v>984</v>
      </c>
      <c r="D10" s="17">
        <v>22893283</v>
      </c>
      <c r="E10" s="17">
        <v>756</v>
      </c>
      <c r="F10" s="17">
        <v>8760134</v>
      </c>
      <c r="G10" s="17">
        <v>176</v>
      </c>
      <c r="H10" s="17">
        <v>874850</v>
      </c>
      <c r="I10" s="17">
        <v>16</v>
      </c>
      <c r="J10" s="17">
        <v>1573334</v>
      </c>
      <c r="K10" s="17">
        <v>27</v>
      </c>
      <c r="L10" s="17">
        <v>82000</v>
      </c>
      <c r="M10" s="17">
        <v>5</v>
      </c>
      <c r="N10" s="17">
        <v>144091</v>
      </c>
      <c r="O10" s="17">
        <v>3</v>
      </c>
      <c r="P10" s="17">
        <v>7200</v>
      </c>
      <c r="Q10" s="17">
        <v>1</v>
      </c>
    </row>
    <row r="11" spans="1:20" x14ac:dyDescent="0.25">
      <c r="A11" s="17" t="s">
        <v>13</v>
      </c>
      <c r="B11" s="17">
        <v>4676053</v>
      </c>
      <c r="C11" s="17">
        <v>117</v>
      </c>
      <c r="D11" s="17">
        <v>2490153</v>
      </c>
      <c r="E11" s="17">
        <v>77</v>
      </c>
      <c r="F11" s="17">
        <v>2060500</v>
      </c>
      <c r="G11" s="17">
        <v>34</v>
      </c>
      <c r="H11" s="17">
        <v>49000</v>
      </c>
      <c r="I11" s="17">
        <v>3</v>
      </c>
      <c r="J11" s="17">
        <v>52400</v>
      </c>
      <c r="K11" s="17">
        <v>2</v>
      </c>
      <c r="L11" s="17">
        <v>24000</v>
      </c>
      <c r="M11" s="17">
        <v>1</v>
      </c>
      <c r="N11" s="17">
        <v>0</v>
      </c>
      <c r="O11" s="17">
        <v>0</v>
      </c>
      <c r="P11" s="17">
        <v>0</v>
      </c>
      <c r="Q11" s="17">
        <v>0</v>
      </c>
    </row>
    <row r="12" spans="1:20" x14ac:dyDescent="0.25">
      <c r="A12" s="17" t="s">
        <v>14</v>
      </c>
      <c r="B12" s="17">
        <v>16770097</v>
      </c>
      <c r="C12" s="17">
        <v>358</v>
      </c>
      <c r="D12" s="17">
        <v>6407525</v>
      </c>
      <c r="E12" s="17">
        <v>184</v>
      </c>
      <c r="F12" s="17">
        <v>8725022</v>
      </c>
      <c r="G12" s="17">
        <v>146</v>
      </c>
      <c r="H12" s="17">
        <v>1122650</v>
      </c>
      <c r="I12" s="17">
        <v>10</v>
      </c>
      <c r="J12" s="17">
        <v>306300</v>
      </c>
      <c r="K12" s="17">
        <v>11</v>
      </c>
      <c r="L12" s="17">
        <v>128200</v>
      </c>
      <c r="M12" s="17">
        <v>2</v>
      </c>
      <c r="N12" s="17">
        <v>22400</v>
      </c>
      <c r="O12" s="17">
        <v>2</v>
      </c>
      <c r="P12" s="17">
        <v>58000</v>
      </c>
      <c r="Q12" s="17">
        <v>3</v>
      </c>
    </row>
    <row r="13" spans="1:20" x14ac:dyDescent="0.25">
      <c r="A13" s="17" t="s">
        <v>15</v>
      </c>
      <c r="B13" s="17">
        <v>23648445</v>
      </c>
      <c r="C13" s="17">
        <v>802</v>
      </c>
      <c r="D13" s="17">
        <v>13917933</v>
      </c>
      <c r="E13" s="17">
        <v>535</v>
      </c>
      <c r="F13" s="17">
        <v>6781943</v>
      </c>
      <c r="G13" s="17">
        <v>162</v>
      </c>
      <c r="H13" s="17">
        <v>822400</v>
      </c>
      <c r="I13" s="17">
        <v>11</v>
      </c>
      <c r="J13" s="17">
        <v>2002519</v>
      </c>
      <c r="K13" s="17">
        <v>71</v>
      </c>
      <c r="L13" s="17">
        <v>75350</v>
      </c>
      <c r="M13" s="17">
        <v>17</v>
      </c>
      <c r="N13" s="17">
        <v>46300</v>
      </c>
      <c r="O13" s="17">
        <v>5</v>
      </c>
      <c r="P13" s="17">
        <v>2000</v>
      </c>
      <c r="Q13" s="17">
        <v>1</v>
      </c>
    </row>
    <row r="14" spans="1:20" x14ac:dyDescent="0.25">
      <c r="A14" s="17" t="s">
        <v>17</v>
      </c>
      <c r="B14" s="17">
        <v>7218157</v>
      </c>
      <c r="C14" s="17">
        <v>213</v>
      </c>
      <c r="D14" s="17">
        <v>2546058</v>
      </c>
      <c r="E14" s="17">
        <v>82</v>
      </c>
      <c r="F14" s="17">
        <v>4200634</v>
      </c>
      <c r="G14" s="17">
        <v>112</v>
      </c>
      <c r="H14" s="17">
        <v>42800</v>
      </c>
      <c r="I14" s="17">
        <v>2</v>
      </c>
      <c r="J14" s="17">
        <v>331365</v>
      </c>
      <c r="K14" s="17">
        <v>9</v>
      </c>
      <c r="L14" s="17">
        <v>0</v>
      </c>
      <c r="M14" s="17">
        <v>0</v>
      </c>
      <c r="N14" s="17">
        <v>50100</v>
      </c>
      <c r="O14" s="17">
        <v>4</v>
      </c>
      <c r="P14" s="17">
        <v>47200</v>
      </c>
      <c r="Q14" s="17">
        <v>4</v>
      </c>
      <c r="S14" s="46">
        <f>+(D6+F6)/(E6+G6)*1000</f>
        <v>29141184.90109003</v>
      </c>
      <c r="T14" s="46" t="str">
        <f t="shared" ref="T14:T17" si="0">T6</f>
        <v>Landið allt</v>
      </c>
    </row>
    <row r="15" spans="1:20" x14ac:dyDescent="0.25">
      <c r="A15" s="17" t="s">
        <v>18</v>
      </c>
      <c r="B15" s="17">
        <v>294700</v>
      </c>
      <c r="C15" s="17">
        <v>13</v>
      </c>
      <c r="D15" s="17">
        <v>0</v>
      </c>
      <c r="E15" s="17">
        <v>0</v>
      </c>
      <c r="F15" s="17">
        <v>87500</v>
      </c>
      <c r="G15" s="17">
        <v>3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207200</v>
      </c>
      <c r="Q15" s="17">
        <v>10</v>
      </c>
      <c r="S15" s="46">
        <f>(D8+F8)/(E8+G8)*1000</f>
        <v>32290046.088872567</v>
      </c>
      <c r="T15" s="46" t="str">
        <f t="shared" si="0"/>
        <v>Höfuðborgarsvæðið</v>
      </c>
    </row>
    <row r="16" spans="1:20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S16" s="46">
        <f>(D17+F17+D24+F24+D36+F36+D47+F47+D56+F56+D71+F71+D82+F82)/(E17+G17+E24+G24+E36+G36+E47+G47+E56+G56+E71+G71+E82+G82)*1000</f>
        <v>20502042.317380354</v>
      </c>
      <c r="T16" s="46" t="str">
        <f t="shared" si="0"/>
        <v>Landsbyggðin</v>
      </c>
    </row>
    <row r="17" spans="1:20" x14ac:dyDescent="0.25">
      <c r="A17" s="56" t="s">
        <v>19</v>
      </c>
      <c r="B17" s="59">
        <v>8069040</v>
      </c>
      <c r="C17" s="59">
        <v>414</v>
      </c>
      <c r="D17" s="59">
        <v>2722250</v>
      </c>
      <c r="E17" s="59">
        <v>162</v>
      </c>
      <c r="F17" s="59">
        <v>4592810</v>
      </c>
      <c r="G17" s="59">
        <v>199</v>
      </c>
      <c r="H17" s="59">
        <v>85780</v>
      </c>
      <c r="I17" s="59">
        <v>5</v>
      </c>
      <c r="J17" s="59">
        <v>337700</v>
      </c>
      <c r="K17" s="59">
        <v>25</v>
      </c>
      <c r="L17" s="59">
        <v>26800</v>
      </c>
      <c r="M17" s="59">
        <v>5</v>
      </c>
      <c r="N17" s="59">
        <v>276400</v>
      </c>
      <c r="O17" s="59">
        <v>13</v>
      </c>
      <c r="P17" s="59">
        <v>27300</v>
      </c>
      <c r="Q17" s="59">
        <v>5</v>
      </c>
      <c r="S17" s="46">
        <f>(D71+F71)/(E71+G71)*1000</f>
        <v>16838700.934579439</v>
      </c>
      <c r="T17" s="46" t="str">
        <f t="shared" si="0"/>
        <v>Austurland</v>
      </c>
    </row>
    <row r="18" spans="1:20" x14ac:dyDescent="0.25">
      <c r="A18" s="17" t="s">
        <v>20</v>
      </c>
      <c r="B18" s="17">
        <v>5808419</v>
      </c>
      <c r="C18" s="17">
        <v>297</v>
      </c>
      <c r="D18" s="17">
        <v>2519623</v>
      </c>
      <c r="E18" s="17">
        <v>147</v>
      </c>
      <c r="F18" s="17">
        <v>2738696</v>
      </c>
      <c r="G18" s="17">
        <v>109</v>
      </c>
      <c r="H18" s="17">
        <v>48500</v>
      </c>
      <c r="I18" s="17">
        <v>2</v>
      </c>
      <c r="J18" s="17">
        <v>214600</v>
      </c>
      <c r="K18" s="17">
        <v>19</v>
      </c>
      <c r="L18" s="17">
        <v>26800</v>
      </c>
      <c r="M18" s="17">
        <v>5</v>
      </c>
      <c r="N18" s="17">
        <v>250900</v>
      </c>
      <c r="O18" s="17">
        <v>11</v>
      </c>
      <c r="P18" s="17">
        <v>9300</v>
      </c>
      <c r="Q18" s="17">
        <v>4</v>
      </c>
    </row>
    <row r="19" spans="1:20" x14ac:dyDescent="0.25">
      <c r="A19" s="17" t="s">
        <v>21</v>
      </c>
      <c r="B19" s="17">
        <v>1273700</v>
      </c>
      <c r="C19" s="17">
        <v>61</v>
      </c>
      <c r="D19" s="17">
        <v>131206</v>
      </c>
      <c r="E19" s="17">
        <v>10</v>
      </c>
      <c r="F19" s="17">
        <v>1082394</v>
      </c>
      <c r="G19" s="17">
        <v>46</v>
      </c>
      <c r="H19" s="17">
        <v>13100</v>
      </c>
      <c r="I19" s="17">
        <v>1</v>
      </c>
      <c r="J19" s="17">
        <v>35000</v>
      </c>
      <c r="K19" s="17">
        <v>3</v>
      </c>
      <c r="L19" s="17">
        <v>0</v>
      </c>
      <c r="M19" s="17">
        <v>0</v>
      </c>
      <c r="N19" s="17">
        <v>12000</v>
      </c>
      <c r="O19" s="17">
        <v>1</v>
      </c>
      <c r="P19" s="17">
        <v>0</v>
      </c>
      <c r="Q19" s="17">
        <v>0</v>
      </c>
    </row>
    <row r="20" spans="1:20" x14ac:dyDescent="0.25">
      <c r="A20" s="17" t="s">
        <v>22</v>
      </c>
      <c r="B20" s="17">
        <v>524080</v>
      </c>
      <c r="C20" s="17">
        <v>30</v>
      </c>
      <c r="D20" s="17">
        <v>38726</v>
      </c>
      <c r="E20" s="17">
        <v>3</v>
      </c>
      <c r="F20" s="17">
        <v>386674</v>
      </c>
      <c r="G20" s="17">
        <v>23</v>
      </c>
      <c r="H20" s="17">
        <v>20680</v>
      </c>
      <c r="I20" s="17">
        <v>1</v>
      </c>
      <c r="J20" s="17">
        <v>46500</v>
      </c>
      <c r="K20" s="17">
        <v>1</v>
      </c>
      <c r="L20" s="17">
        <v>0</v>
      </c>
      <c r="M20" s="17">
        <v>0</v>
      </c>
      <c r="N20" s="17">
        <v>13500</v>
      </c>
      <c r="O20" s="17">
        <v>1</v>
      </c>
      <c r="P20" s="17">
        <v>18000</v>
      </c>
      <c r="Q20" s="17">
        <v>1</v>
      </c>
    </row>
    <row r="21" spans="1:20" x14ac:dyDescent="0.25">
      <c r="A21" s="17" t="s">
        <v>23</v>
      </c>
      <c r="B21" s="17">
        <v>158498</v>
      </c>
      <c r="C21" s="17">
        <v>10</v>
      </c>
      <c r="D21" s="17">
        <v>0</v>
      </c>
      <c r="E21" s="17">
        <v>0</v>
      </c>
      <c r="F21" s="17">
        <v>151898</v>
      </c>
      <c r="G21" s="17">
        <v>9</v>
      </c>
      <c r="H21" s="17">
        <v>0</v>
      </c>
      <c r="I21" s="17">
        <v>0</v>
      </c>
      <c r="J21" s="17">
        <v>6600</v>
      </c>
      <c r="K21" s="17">
        <v>1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</row>
    <row r="22" spans="1:20" x14ac:dyDescent="0.25">
      <c r="A22" s="17" t="s">
        <v>24</v>
      </c>
      <c r="B22" s="17">
        <v>304343</v>
      </c>
      <c r="C22" s="17">
        <v>16</v>
      </c>
      <c r="D22" s="17">
        <v>32695</v>
      </c>
      <c r="E22" s="17">
        <v>2</v>
      </c>
      <c r="F22" s="17">
        <v>233148</v>
      </c>
      <c r="G22" s="17">
        <v>12</v>
      </c>
      <c r="H22" s="17">
        <v>3500</v>
      </c>
      <c r="I22" s="17">
        <v>1</v>
      </c>
      <c r="J22" s="17">
        <v>35000</v>
      </c>
      <c r="K22" s="17">
        <v>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20" x14ac:dyDescent="0.25">
      <c r="A23" s="37"/>
    </row>
    <row r="24" spans="1:20" x14ac:dyDescent="0.25">
      <c r="A24" s="56" t="s">
        <v>25</v>
      </c>
      <c r="B24" s="59">
        <v>5656932</v>
      </c>
      <c r="C24" s="59">
        <v>296</v>
      </c>
      <c r="D24" s="59">
        <v>1684930</v>
      </c>
      <c r="E24" s="59">
        <v>87</v>
      </c>
      <c r="F24" s="59">
        <v>2404889</v>
      </c>
      <c r="G24" s="59">
        <v>109</v>
      </c>
      <c r="H24" s="59">
        <v>213400</v>
      </c>
      <c r="I24" s="59">
        <v>8</v>
      </c>
      <c r="J24" s="59">
        <v>289518</v>
      </c>
      <c r="K24" s="59">
        <v>16</v>
      </c>
      <c r="L24" s="59">
        <v>43800</v>
      </c>
      <c r="M24" s="59">
        <v>4</v>
      </c>
      <c r="N24" s="59">
        <v>114800</v>
      </c>
      <c r="O24" s="59">
        <v>7</v>
      </c>
      <c r="P24" s="59">
        <v>905595</v>
      </c>
      <c r="Q24" s="59">
        <v>65</v>
      </c>
    </row>
    <row r="25" spans="1:20" x14ac:dyDescent="0.25">
      <c r="A25" s="17" t="s">
        <v>26</v>
      </c>
      <c r="B25" s="17">
        <v>3235892</v>
      </c>
      <c r="C25" s="17">
        <v>143</v>
      </c>
      <c r="D25" s="17">
        <v>1459078</v>
      </c>
      <c r="E25" s="17">
        <v>71</v>
      </c>
      <c r="F25" s="17">
        <v>1365951</v>
      </c>
      <c r="G25" s="17">
        <v>56</v>
      </c>
      <c r="H25" s="17">
        <v>147500</v>
      </c>
      <c r="I25" s="17">
        <v>5</v>
      </c>
      <c r="J25" s="17">
        <v>212863</v>
      </c>
      <c r="K25" s="17">
        <v>8</v>
      </c>
      <c r="L25" s="17">
        <v>21000</v>
      </c>
      <c r="M25" s="17">
        <v>2</v>
      </c>
      <c r="N25" s="17">
        <v>29500</v>
      </c>
      <c r="O25" s="17">
        <v>1</v>
      </c>
      <c r="P25" s="17">
        <v>0</v>
      </c>
      <c r="Q25" s="17">
        <v>0</v>
      </c>
    </row>
    <row r="26" spans="1:20" x14ac:dyDescent="0.25">
      <c r="A26" s="17" t="s">
        <v>27</v>
      </c>
      <c r="B26" s="17">
        <v>242000</v>
      </c>
      <c r="C26" s="17">
        <v>17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242000</v>
      </c>
      <c r="Q26" s="17">
        <v>17</v>
      </c>
    </row>
    <row r="27" spans="1:20" x14ac:dyDescent="0.25">
      <c r="A27" s="17" t="s">
        <v>28</v>
      </c>
      <c r="B27" s="17">
        <v>440695</v>
      </c>
      <c r="C27" s="17">
        <v>23</v>
      </c>
      <c r="D27" s="17">
        <v>0</v>
      </c>
      <c r="E27" s="17">
        <v>0</v>
      </c>
      <c r="F27" s="17">
        <v>129245</v>
      </c>
      <c r="G27" s="17">
        <v>6</v>
      </c>
      <c r="H27" s="17">
        <v>54500</v>
      </c>
      <c r="I27" s="17">
        <v>1</v>
      </c>
      <c r="J27" s="17">
        <v>0</v>
      </c>
      <c r="K27" s="17">
        <v>0</v>
      </c>
      <c r="L27" s="17">
        <v>0</v>
      </c>
      <c r="M27" s="17">
        <v>0</v>
      </c>
      <c r="N27" s="17">
        <v>52000</v>
      </c>
      <c r="O27" s="17">
        <v>1</v>
      </c>
      <c r="P27" s="17">
        <v>204950</v>
      </c>
      <c r="Q27" s="17">
        <v>15</v>
      </c>
    </row>
    <row r="28" spans="1:20" x14ac:dyDescent="0.25">
      <c r="A28" s="17" t="s">
        <v>29</v>
      </c>
      <c r="B28" s="17">
        <v>812231</v>
      </c>
      <c r="C28" s="17">
        <v>66</v>
      </c>
      <c r="D28" s="17">
        <v>117952</v>
      </c>
      <c r="E28" s="17">
        <v>9</v>
      </c>
      <c r="F28" s="17">
        <v>367929</v>
      </c>
      <c r="G28" s="17">
        <v>22</v>
      </c>
      <c r="H28" s="17">
        <v>11400</v>
      </c>
      <c r="I28" s="17">
        <v>2</v>
      </c>
      <c r="J28" s="17">
        <v>3700</v>
      </c>
      <c r="K28" s="17">
        <v>1</v>
      </c>
      <c r="L28" s="17">
        <v>22800</v>
      </c>
      <c r="M28" s="17">
        <v>2</v>
      </c>
      <c r="N28" s="17">
        <v>15300</v>
      </c>
      <c r="O28" s="17">
        <v>4</v>
      </c>
      <c r="P28" s="17">
        <v>273150</v>
      </c>
      <c r="Q28" s="17">
        <v>26</v>
      </c>
    </row>
    <row r="29" spans="1:20" x14ac:dyDescent="0.25">
      <c r="A29" s="17" t="s">
        <v>30</v>
      </c>
      <c r="B29" s="17">
        <v>309364</v>
      </c>
      <c r="C29" s="17">
        <v>15</v>
      </c>
      <c r="D29" s="17">
        <v>86500</v>
      </c>
      <c r="E29" s="17">
        <v>5</v>
      </c>
      <c r="F29" s="17">
        <v>192364</v>
      </c>
      <c r="G29" s="17">
        <v>8</v>
      </c>
      <c r="H29" s="17">
        <v>0</v>
      </c>
      <c r="I29" s="17">
        <v>0</v>
      </c>
      <c r="J29" s="17">
        <v>30500</v>
      </c>
      <c r="K29" s="17">
        <v>2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</row>
    <row r="30" spans="1:20" x14ac:dyDescent="0.25">
      <c r="A30" s="17" t="s">
        <v>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</row>
    <row r="31" spans="1:20" x14ac:dyDescent="0.25">
      <c r="A31" s="17" t="s">
        <v>32</v>
      </c>
      <c r="B31" s="17">
        <v>247200</v>
      </c>
      <c r="C31" s="17">
        <v>11</v>
      </c>
      <c r="D31" s="17">
        <v>0</v>
      </c>
      <c r="E31" s="17">
        <v>0</v>
      </c>
      <c r="F31" s="17">
        <v>234200</v>
      </c>
      <c r="G31" s="17">
        <v>10</v>
      </c>
      <c r="H31" s="17">
        <v>0</v>
      </c>
      <c r="I31" s="17">
        <v>0</v>
      </c>
      <c r="J31" s="17">
        <v>13000</v>
      </c>
      <c r="K31" s="17">
        <v>1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20" x14ac:dyDescent="0.25">
      <c r="A32" s="17" t="s">
        <v>92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x14ac:dyDescent="0.25">
      <c r="A33" s="17" t="s">
        <v>33</v>
      </c>
      <c r="B33" s="17">
        <v>242750</v>
      </c>
      <c r="C33" s="17">
        <v>13</v>
      </c>
      <c r="D33" s="17">
        <v>21400</v>
      </c>
      <c r="E33" s="17">
        <v>2</v>
      </c>
      <c r="F33" s="17">
        <v>65700</v>
      </c>
      <c r="G33" s="17">
        <v>3</v>
      </c>
      <c r="H33" s="17">
        <v>0</v>
      </c>
      <c r="I33" s="17">
        <v>0</v>
      </c>
      <c r="J33" s="17">
        <v>29455</v>
      </c>
      <c r="K33" s="17">
        <v>4</v>
      </c>
      <c r="L33" s="17">
        <v>0</v>
      </c>
      <c r="M33" s="17">
        <v>0</v>
      </c>
      <c r="N33" s="17">
        <v>0</v>
      </c>
      <c r="O33" s="17">
        <v>0</v>
      </c>
      <c r="P33" s="17">
        <v>126195</v>
      </c>
      <c r="Q33" s="17">
        <v>4</v>
      </c>
    </row>
    <row r="34" spans="1:17" x14ac:dyDescent="0.25">
      <c r="A34" s="17" t="s">
        <v>34</v>
      </c>
      <c r="B34" s="17">
        <v>126800</v>
      </c>
      <c r="C34" s="17">
        <v>8</v>
      </c>
      <c r="D34" s="17">
        <v>0</v>
      </c>
      <c r="E34" s="17">
        <v>0</v>
      </c>
      <c r="F34" s="17">
        <v>49500</v>
      </c>
      <c r="G34" s="17">
        <v>4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18000</v>
      </c>
      <c r="O34" s="17">
        <v>1</v>
      </c>
      <c r="P34" s="17">
        <v>59300</v>
      </c>
      <c r="Q34" s="17">
        <v>3</v>
      </c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56" t="s">
        <v>35</v>
      </c>
      <c r="B36" s="59">
        <v>2134294</v>
      </c>
      <c r="C36" s="59">
        <v>171</v>
      </c>
      <c r="D36" s="59">
        <v>773290</v>
      </c>
      <c r="E36" s="59">
        <v>61</v>
      </c>
      <c r="F36" s="59">
        <v>1025854</v>
      </c>
      <c r="G36" s="59">
        <v>82</v>
      </c>
      <c r="H36" s="59">
        <v>29340</v>
      </c>
      <c r="I36" s="59">
        <v>4</v>
      </c>
      <c r="J36" s="59">
        <v>96639</v>
      </c>
      <c r="K36" s="59">
        <v>11</v>
      </c>
      <c r="L36" s="59">
        <v>4500</v>
      </c>
      <c r="M36" s="59">
        <v>1</v>
      </c>
      <c r="N36" s="59">
        <v>28651</v>
      </c>
      <c r="O36" s="59">
        <v>4</v>
      </c>
      <c r="P36" s="59">
        <v>176020</v>
      </c>
      <c r="Q36" s="59">
        <v>8</v>
      </c>
    </row>
    <row r="37" spans="1:17" x14ac:dyDescent="0.25">
      <c r="A37" s="17" t="s">
        <v>36</v>
      </c>
      <c r="B37" s="17">
        <v>470645</v>
      </c>
      <c r="C37" s="17">
        <v>23</v>
      </c>
      <c r="D37" s="17">
        <v>285945</v>
      </c>
      <c r="E37" s="17">
        <v>9</v>
      </c>
      <c r="F37" s="17">
        <v>139500</v>
      </c>
      <c r="G37" s="17">
        <v>10</v>
      </c>
      <c r="H37" s="17">
        <v>8500</v>
      </c>
      <c r="I37" s="17">
        <v>1</v>
      </c>
      <c r="J37" s="17">
        <v>2700</v>
      </c>
      <c r="K37" s="17">
        <v>1</v>
      </c>
      <c r="L37" s="17">
        <v>4500</v>
      </c>
      <c r="M37" s="17">
        <v>1</v>
      </c>
      <c r="N37" s="17">
        <v>0</v>
      </c>
      <c r="O37" s="17">
        <v>0</v>
      </c>
      <c r="P37" s="17">
        <v>29500</v>
      </c>
      <c r="Q37" s="17">
        <v>1</v>
      </c>
    </row>
    <row r="38" spans="1:17" x14ac:dyDescent="0.25">
      <c r="A38" s="17" t="s">
        <v>37</v>
      </c>
      <c r="B38" s="17">
        <v>931101</v>
      </c>
      <c r="C38" s="17">
        <v>76</v>
      </c>
      <c r="D38" s="17">
        <v>326927</v>
      </c>
      <c r="E38" s="17">
        <v>31</v>
      </c>
      <c r="F38" s="17">
        <v>487761</v>
      </c>
      <c r="G38" s="17">
        <v>34</v>
      </c>
      <c r="H38" s="17">
        <v>10513</v>
      </c>
      <c r="I38" s="17">
        <v>2</v>
      </c>
      <c r="J38" s="17">
        <v>18300</v>
      </c>
      <c r="K38" s="17">
        <v>3</v>
      </c>
      <c r="L38" s="17">
        <v>0</v>
      </c>
      <c r="M38" s="17">
        <v>0</v>
      </c>
      <c r="N38" s="17">
        <v>28100</v>
      </c>
      <c r="O38" s="17">
        <v>3</v>
      </c>
      <c r="P38" s="17">
        <v>59500</v>
      </c>
      <c r="Q38" s="17">
        <v>3</v>
      </c>
    </row>
    <row r="39" spans="1:17" x14ac:dyDescent="0.25">
      <c r="A39" s="17" t="s">
        <v>38</v>
      </c>
      <c r="B39" s="17">
        <v>18927</v>
      </c>
      <c r="C39" s="17">
        <v>2</v>
      </c>
      <c r="D39" s="17">
        <v>3700</v>
      </c>
      <c r="E39" s="17">
        <v>1</v>
      </c>
      <c r="F39" s="17">
        <v>15227</v>
      </c>
      <c r="G39" s="17">
        <v>1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</row>
    <row r="40" spans="1:17" x14ac:dyDescent="0.25">
      <c r="A40" s="17" t="s">
        <v>39</v>
      </c>
      <c r="B40" s="17">
        <v>95620</v>
      </c>
      <c r="C40" s="17">
        <v>12</v>
      </c>
      <c r="D40" s="17">
        <v>7500</v>
      </c>
      <c r="E40" s="17">
        <v>1</v>
      </c>
      <c r="F40" s="17">
        <v>84100</v>
      </c>
      <c r="G40" s="17">
        <v>9</v>
      </c>
      <c r="H40" s="17">
        <v>0</v>
      </c>
      <c r="I40" s="17">
        <v>0</v>
      </c>
      <c r="J40" s="17">
        <v>3500</v>
      </c>
      <c r="K40" s="17">
        <v>1</v>
      </c>
      <c r="L40" s="17">
        <v>0</v>
      </c>
      <c r="M40" s="17">
        <v>0</v>
      </c>
      <c r="N40" s="17">
        <v>0</v>
      </c>
      <c r="O40" s="17">
        <v>0</v>
      </c>
      <c r="P40" s="17">
        <v>520</v>
      </c>
      <c r="Q40" s="17">
        <v>1</v>
      </c>
    </row>
    <row r="41" spans="1:17" x14ac:dyDescent="0.25">
      <c r="A41" s="17" t="s">
        <v>40</v>
      </c>
      <c r="B41" s="17">
        <v>361113</v>
      </c>
      <c r="C41" s="17">
        <v>38</v>
      </c>
      <c r="D41" s="17">
        <v>127718</v>
      </c>
      <c r="E41" s="17">
        <v>17</v>
      </c>
      <c r="F41" s="17">
        <v>165429</v>
      </c>
      <c r="G41" s="17">
        <v>16</v>
      </c>
      <c r="H41" s="17">
        <v>10327</v>
      </c>
      <c r="I41" s="17">
        <v>1</v>
      </c>
      <c r="J41" s="17">
        <v>57639</v>
      </c>
      <c r="K41" s="17">
        <v>4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</row>
    <row r="42" spans="1:17" x14ac:dyDescent="0.25">
      <c r="A42" s="17" t="s">
        <v>41</v>
      </c>
      <c r="B42" s="17">
        <v>47378</v>
      </c>
      <c r="C42" s="17">
        <v>7</v>
      </c>
      <c r="D42" s="17">
        <v>10500</v>
      </c>
      <c r="E42" s="17">
        <v>1</v>
      </c>
      <c r="F42" s="17">
        <v>35878</v>
      </c>
      <c r="G42" s="17">
        <v>5</v>
      </c>
      <c r="H42" s="17">
        <v>0</v>
      </c>
      <c r="I42" s="17">
        <v>0</v>
      </c>
      <c r="J42" s="17">
        <v>1000</v>
      </c>
      <c r="K42" s="17">
        <v>1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</row>
    <row r="43" spans="1:17" x14ac:dyDescent="0.25">
      <c r="A43" s="17" t="s">
        <v>85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</row>
    <row r="44" spans="1:17" x14ac:dyDescent="0.25">
      <c r="A44" s="17" t="s">
        <v>86</v>
      </c>
      <c r="B44" s="17">
        <v>16000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16000</v>
      </c>
      <c r="Q44" s="17">
        <v>1</v>
      </c>
    </row>
    <row r="45" spans="1:17" x14ac:dyDescent="0.25">
      <c r="A45" s="17" t="s">
        <v>42</v>
      </c>
      <c r="B45" s="17">
        <v>193510</v>
      </c>
      <c r="C45" s="17">
        <v>12</v>
      </c>
      <c r="D45" s="17">
        <v>11000</v>
      </c>
      <c r="E45" s="17">
        <v>1</v>
      </c>
      <c r="F45" s="17">
        <v>97959</v>
      </c>
      <c r="G45" s="17">
        <v>7</v>
      </c>
      <c r="H45" s="17">
        <v>0</v>
      </c>
      <c r="I45" s="17">
        <v>0</v>
      </c>
      <c r="J45" s="17">
        <v>13500</v>
      </c>
      <c r="K45" s="17">
        <v>1</v>
      </c>
      <c r="L45" s="17">
        <v>0</v>
      </c>
      <c r="M45" s="17">
        <v>0</v>
      </c>
      <c r="N45" s="17">
        <v>551</v>
      </c>
      <c r="O45" s="17">
        <v>1</v>
      </c>
      <c r="P45" s="17">
        <v>70500</v>
      </c>
      <c r="Q45" s="17">
        <v>2</v>
      </c>
    </row>
    <row r="46" spans="1:17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x14ac:dyDescent="0.25">
      <c r="A47" s="56" t="s">
        <v>43</v>
      </c>
      <c r="B47" s="59">
        <v>1913950</v>
      </c>
      <c r="C47" s="59">
        <v>98</v>
      </c>
      <c r="D47" s="59">
        <v>252926</v>
      </c>
      <c r="E47" s="59">
        <v>20</v>
      </c>
      <c r="F47" s="59">
        <v>971128</v>
      </c>
      <c r="G47" s="59">
        <v>51</v>
      </c>
      <c r="H47" s="59">
        <v>7000</v>
      </c>
      <c r="I47" s="59">
        <v>1</v>
      </c>
      <c r="J47" s="59">
        <v>0</v>
      </c>
      <c r="K47" s="59">
        <v>0</v>
      </c>
      <c r="L47" s="59">
        <v>0</v>
      </c>
      <c r="M47" s="59">
        <v>0</v>
      </c>
      <c r="N47" s="59">
        <v>900</v>
      </c>
      <c r="O47" s="59">
        <v>1</v>
      </c>
      <c r="P47" s="59">
        <v>663996</v>
      </c>
      <c r="Q47" s="59">
        <v>24</v>
      </c>
    </row>
    <row r="48" spans="1:17" x14ac:dyDescent="0.25">
      <c r="A48" s="17" t="s">
        <v>44</v>
      </c>
      <c r="B48" s="17">
        <v>1171010</v>
      </c>
      <c r="C48" s="17">
        <v>59</v>
      </c>
      <c r="D48" s="17">
        <v>242676</v>
      </c>
      <c r="E48" s="17">
        <v>19</v>
      </c>
      <c r="F48" s="17">
        <v>601800</v>
      </c>
      <c r="G48" s="17">
        <v>28</v>
      </c>
      <c r="H48" s="17">
        <v>7000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301534</v>
      </c>
      <c r="Q48" s="17">
        <v>10</v>
      </c>
    </row>
    <row r="49" spans="1:17" x14ac:dyDescent="0.25">
      <c r="A49" s="17" t="s">
        <v>45</v>
      </c>
      <c r="B49" s="17">
        <v>363842</v>
      </c>
      <c r="C49" s="17">
        <v>17</v>
      </c>
      <c r="D49" s="17">
        <v>10250</v>
      </c>
      <c r="E49" s="17">
        <v>1</v>
      </c>
      <c r="F49" s="17">
        <v>99292</v>
      </c>
      <c r="G49" s="17">
        <v>7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254300</v>
      </c>
      <c r="Q49" s="17">
        <v>9</v>
      </c>
    </row>
    <row r="50" spans="1:17" x14ac:dyDescent="0.25">
      <c r="A50" s="17" t="s">
        <v>46</v>
      </c>
      <c r="B50" s="17">
        <v>218823</v>
      </c>
      <c r="C50" s="17">
        <v>15</v>
      </c>
      <c r="D50" s="17">
        <v>0</v>
      </c>
      <c r="E50" s="17">
        <v>0</v>
      </c>
      <c r="F50" s="17">
        <v>215536</v>
      </c>
      <c r="G50" s="17">
        <v>13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900</v>
      </c>
      <c r="O50" s="17">
        <v>1</v>
      </c>
      <c r="P50" s="17">
        <v>2387</v>
      </c>
      <c r="Q50" s="17">
        <v>1</v>
      </c>
    </row>
    <row r="51" spans="1:17" x14ac:dyDescent="0.25">
      <c r="A51" s="17" t="s">
        <v>47</v>
      </c>
      <c r="B51" s="17">
        <v>17500</v>
      </c>
      <c r="C51" s="17">
        <v>1</v>
      </c>
      <c r="D51" s="17">
        <v>0</v>
      </c>
      <c r="E51" s="17">
        <v>0</v>
      </c>
      <c r="F51" s="17">
        <v>17500</v>
      </c>
      <c r="G51" s="17">
        <v>1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</row>
    <row r="52" spans="1:17" x14ac:dyDescent="0.25">
      <c r="A52" s="17" t="s">
        <v>88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</row>
    <row r="53" spans="1:17" x14ac:dyDescent="0.25">
      <c r="A53" s="17" t="s">
        <v>48</v>
      </c>
      <c r="B53" s="17">
        <v>85775</v>
      </c>
      <c r="C53" s="17">
        <v>3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85775</v>
      </c>
      <c r="Q53" s="17">
        <v>3</v>
      </c>
    </row>
    <row r="54" spans="1:17" x14ac:dyDescent="0.25">
      <c r="A54" s="17" t="s">
        <v>91</v>
      </c>
      <c r="B54" s="17">
        <v>57000</v>
      </c>
      <c r="C54" s="17">
        <v>3</v>
      </c>
      <c r="D54" s="17">
        <v>0</v>
      </c>
      <c r="E54" s="17">
        <v>0</v>
      </c>
      <c r="F54" s="17">
        <v>37000</v>
      </c>
      <c r="G54" s="17">
        <v>2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20000</v>
      </c>
      <c r="Q54" s="17">
        <v>1</v>
      </c>
    </row>
    <row r="55" spans="1:17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x14ac:dyDescent="0.25">
      <c r="A56" s="56" t="s">
        <v>106</v>
      </c>
      <c r="B56" s="59">
        <v>18812238</v>
      </c>
      <c r="C56" s="59">
        <v>753</v>
      </c>
      <c r="D56" s="59">
        <v>5890684</v>
      </c>
      <c r="E56" s="59">
        <v>330</v>
      </c>
      <c r="F56" s="59">
        <v>8484831</v>
      </c>
      <c r="G56" s="59">
        <v>291</v>
      </c>
      <c r="H56" s="59">
        <v>1372700</v>
      </c>
      <c r="I56" s="59">
        <v>25</v>
      </c>
      <c r="J56" s="59">
        <v>810935</v>
      </c>
      <c r="K56" s="59">
        <v>43</v>
      </c>
      <c r="L56" s="59">
        <v>146200</v>
      </c>
      <c r="M56" s="59">
        <v>5</v>
      </c>
      <c r="N56" s="59">
        <v>287412</v>
      </c>
      <c r="O56" s="59">
        <v>5</v>
      </c>
      <c r="P56" s="59">
        <v>1819476</v>
      </c>
      <c r="Q56" s="59">
        <v>54</v>
      </c>
    </row>
    <row r="57" spans="1:17" x14ac:dyDescent="0.25">
      <c r="A57" s="17" t="s">
        <v>49</v>
      </c>
      <c r="B57" s="17">
        <v>14402004</v>
      </c>
      <c r="C57" s="17">
        <v>566</v>
      </c>
      <c r="D57" s="17">
        <v>5601205</v>
      </c>
      <c r="E57" s="17">
        <v>298</v>
      </c>
      <c r="F57" s="17">
        <v>6685714</v>
      </c>
      <c r="G57" s="17">
        <v>189</v>
      </c>
      <c r="H57" s="17">
        <v>757400</v>
      </c>
      <c r="I57" s="17">
        <v>17</v>
      </c>
      <c r="J57" s="17">
        <v>777235</v>
      </c>
      <c r="K57" s="17">
        <v>38</v>
      </c>
      <c r="L57" s="17">
        <v>91500</v>
      </c>
      <c r="M57" s="17">
        <v>2</v>
      </c>
      <c r="N57" s="17">
        <v>132400</v>
      </c>
      <c r="O57" s="17">
        <v>2</v>
      </c>
      <c r="P57" s="17">
        <v>356550</v>
      </c>
      <c r="Q57" s="17">
        <v>20</v>
      </c>
    </row>
    <row r="58" spans="1:17" x14ac:dyDescent="0.25">
      <c r="A58" s="17" t="s">
        <v>50</v>
      </c>
      <c r="B58" s="17">
        <v>1053285</v>
      </c>
      <c r="C58" s="17">
        <v>39</v>
      </c>
      <c r="D58" s="17">
        <v>131477</v>
      </c>
      <c r="E58" s="17">
        <v>14</v>
      </c>
      <c r="F58" s="17">
        <v>356808</v>
      </c>
      <c r="G58" s="17">
        <v>19</v>
      </c>
      <c r="H58" s="17">
        <v>501500</v>
      </c>
      <c r="I58" s="17">
        <v>3</v>
      </c>
      <c r="J58" s="17">
        <v>13500</v>
      </c>
      <c r="K58" s="17">
        <v>2</v>
      </c>
      <c r="L58" s="17">
        <v>50000</v>
      </c>
      <c r="M58" s="17">
        <v>1</v>
      </c>
      <c r="N58" s="17">
        <v>0</v>
      </c>
      <c r="O58" s="17">
        <v>0</v>
      </c>
      <c r="P58" s="17">
        <v>0</v>
      </c>
      <c r="Q58" s="17">
        <v>0</v>
      </c>
    </row>
    <row r="59" spans="1:17" x14ac:dyDescent="0.25">
      <c r="A59" s="17" t="s">
        <v>51</v>
      </c>
      <c r="B59" s="17">
        <v>228755</v>
      </c>
      <c r="C59" s="17">
        <v>28</v>
      </c>
      <c r="D59" s="17">
        <v>56180</v>
      </c>
      <c r="E59" s="17">
        <v>9</v>
      </c>
      <c r="F59" s="17">
        <v>148975</v>
      </c>
      <c r="G59" s="17">
        <v>15</v>
      </c>
      <c r="H59" s="17">
        <v>0</v>
      </c>
      <c r="I59" s="17">
        <v>0</v>
      </c>
      <c r="J59" s="17">
        <v>6200</v>
      </c>
      <c r="K59" s="17">
        <v>1</v>
      </c>
      <c r="L59" s="17">
        <v>0</v>
      </c>
      <c r="M59" s="17">
        <v>0</v>
      </c>
      <c r="N59" s="17">
        <v>4400</v>
      </c>
      <c r="O59" s="17">
        <v>2</v>
      </c>
      <c r="P59" s="17">
        <v>13000</v>
      </c>
      <c r="Q59" s="17">
        <v>1</v>
      </c>
    </row>
    <row r="60" spans="1:17" x14ac:dyDescent="0.25">
      <c r="A60" s="17" t="s">
        <v>52</v>
      </c>
      <c r="B60" s="17">
        <v>606930</v>
      </c>
      <c r="C60" s="17">
        <v>36</v>
      </c>
      <c r="D60" s="17">
        <v>32500</v>
      </c>
      <c r="E60" s="17">
        <v>4</v>
      </c>
      <c r="F60" s="17">
        <v>424430</v>
      </c>
      <c r="G60" s="17">
        <v>27</v>
      </c>
      <c r="H60" s="17">
        <v>17000</v>
      </c>
      <c r="I60" s="17">
        <v>2</v>
      </c>
      <c r="J60" s="17">
        <v>7000</v>
      </c>
      <c r="K60" s="17">
        <v>1</v>
      </c>
      <c r="L60" s="17">
        <v>0</v>
      </c>
      <c r="M60" s="17">
        <v>0</v>
      </c>
      <c r="N60" s="17">
        <v>0</v>
      </c>
      <c r="O60" s="17">
        <v>0</v>
      </c>
      <c r="P60" s="17">
        <v>126000</v>
      </c>
      <c r="Q60" s="17">
        <v>2</v>
      </c>
    </row>
    <row r="61" spans="1:17" x14ac:dyDescent="0.25">
      <c r="A61" s="17" t="s">
        <v>53</v>
      </c>
      <c r="B61" s="17">
        <v>1346124</v>
      </c>
      <c r="C61" s="17">
        <v>29</v>
      </c>
      <c r="D61" s="17">
        <v>52322</v>
      </c>
      <c r="E61" s="17">
        <v>3</v>
      </c>
      <c r="F61" s="17">
        <v>286300</v>
      </c>
      <c r="G61" s="17">
        <v>8</v>
      </c>
      <c r="H61" s="17">
        <v>22000</v>
      </c>
      <c r="I61" s="17">
        <v>1</v>
      </c>
      <c r="J61" s="17">
        <v>0</v>
      </c>
      <c r="K61" s="17">
        <v>0</v>
      </c>
      <c r="L61" s="17">
        <v>3700</v>
      </c>
      <c r="M61" s="17">
        <v>1</v>
      </c>
      <c r="N61" s="17">
        <v>150612</v>
      </c>
      <c r="O61" s="17">
        <v>1</v>
      </c>
      <c r="P61" s="17">
        <v>831190</v>
      </c>
      <c r="Q61" s="17">
        <v>15</v>
      </c>
    </row>
    <row r="62" spans="1:17" x14ac:dyDescent="0.25">
      <c r="A62" s="17" t="s">
        <v>93</v>
      </c>
      <c r="B62" s="17">
        <v>539080</v>
      </c>
      <c r="C62" s="17">
        <v>16</v>
      </c>
      <c r="D62" s="17">
        <v>0</v>
      </c>
      <c r="E62" s="17">
        <v>0</v>
      </c>
      <c r="F62" s="17">
        <v>235480</v>
      </c>
      <c r="G62" s="17">
        <v>11</v>
      </c>
      <c r="H62" s="17">
        <v>55800</v>
      </c>
      <c r="I62" s="17">
        <v>1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247800</v>
      </c>
      <c r="Q62" s="17">
        <v>4</v>
      </c>
    </row>
    <row r="63" spans="1:17" x14ac:dyDescent="0.25">
      <c r="A63" s="17" t="s">
        <v>54</v>
      </c>
      <c r="B63" s="17">
        <v>187654</v>
      </c>
      <c r="C63" s="17">
        <v>10</v>
      </c>
      <c r="D63" s="17">
        <v>9000</v>
      </c>
      <c r="E63" s="17">
        <v>1</v>
      </c>
      <c r="F63" s="17">
        <v>105964</v>
      </c>
      <c r="G63" s="17">
        <v>5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72690</v>
      </c>
      <c r="Q63" s="17">
        <v>4</v>
      </c>
    </row>
    <row r="64" spans="1:17" x14ac:dyDescent="0.25">
      <c r="A64" s="17" t="s">
        <v>56</v>
      </c>
      <c r="B64" s="17">
        <v>36600</v>
      </c>
      <c r="C64" s="17">
        <v>2</v>
      </c>
      <c r="D64" s="17">
        <v>0</v>
      </c>
      <c r="E64" s="17">
        <v>0</v>
      </c>
      <c r="F64" s="17">
        <v>17600</v>
      </c>
      <c r="G64" s="17">
        <v>1</v>
      </c>
      <c r="H64" s="17">
        <v>19000</v>
      </c>
      <c r="I64" s="17">
        <v>1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1:17" x14ac:dyDescent="0.25">
      <c r="A65" s="17" t="s">
        <v>57</v>
      </c>
      <c r="B65" s="17">
        <v>43160</v>
      </c>
      <c r="C65" s="17">
        <v>3</v>
      </c>
      <c r="D65" s="17">
        <v>0</v>
      </c>
      <c r="E65" s="17">
        <v>0</v>
      </c>
      <c r="F65" s="17">
        <v>43160</v>
      </c>
      <c r="G65" s="17">
        <v>3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</row>
    <row r="66" spans="1:17" x14ac:dyDescent="0.25">
      <c r="A66" s="17" t="s">
        <v>58</v>
      </c>
      <c r="B66" s="17">
        <v>1000</v>
      </c>
      <c r="C66" s="17">
        <v>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1000</v>
      </c>
      <c r="M66" s="17">
        <v>1</v>
      </c>
      <c r="N66" s="17">
        <v>0</v>
      </c>
      <c r="O66" s="17">
        <v>0</v>
      </c>
      <c r="P66" s="17">
        <v>0</v>
      </c>
      <c r="Q66" s="17">
        <v>0</v>
      </c>
    </row>
    <row r="67" spans="1:17" x14ac:dyDescent="0.25">
      <c r="A67" s="17" t="s">
        <v>59</v>
      </c>
      <c r="B67" s="17">
        <v>180350</v>
      </c>
      <c r="C67" s="17">
        <v>11</v>
      </c>
      <c r="D67" s="17">
        <v>8000</v>
      </c>
      <c r="E67" s="17">
        <v>1</v>
      </c>
      <c r="F67" s="17">
        <v>83100</v>
      </c>
      <c r="G67" s="17">
        <v>5</v>
      </c>
      <c r="H67" s="17">
        <v>0</v>
      </c>
      <c r="I67" s="17">
        <v>0</v>
      </c>
      <c r="J67" s="17">
        <v>7000</v>
      </c>
      <c r="K67" s="17">
        <v>1</v>
      </c>
      <c r="L67" s="17">
        <v>0</v>
      </c>
      <c r="M67" s="17">
        <v>0</v>
      </c>
      <c r="N67" s="17">
        <v>0</v>
      </c>
      <c r="O67" s="17">
        <v>0</v>
      </c>
      <c r="P67" s="17">
        <v>82250</v>
      </c>
      <c r="Q67" s="17">
        <v>4</v>
      </c>
    </row>
    <row r="68" spans="1:17" x14ac:dyDescent="0.25">
      <c r="A68" s="17" t="s">
        <v>90</v>
      </c>
      <c r="B68" s="17">
        <v>89996</v>
      </c>
      <c r="C68" s="17">
        <v>4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89996</v>
      </c>
      <c r="Q68" s="17">
        <v>4</v>
      </c>
    </row>
    <row r="69" spans="1:17" x14ac:dyDescent="0.25">
      <c r="A69" s="17" t="s">
        <v>60</v>
      </c>
      <c r="B69" s="17">
        <v>97300</v>
      </c>
      <c r="C69" s="17">
        <v>8</v>
      </c>
      <c r="D69" s="17">
        <v>0</v>
      </c>
      <c r="E69" s="17">
        <v>0</v>
      </c>
      <c r="F69" s="17">
        <v>97300</v>
      </c>
      <c r="G69" s="17">
        <v>8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</row>
    <row r="70" spans="1:17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x14ac:dyDescent="0.25">
      <c r="A71" s="56" t="s">
        <v>55</v>
      </c>
      <c r="B71" s="59">
        <v>5036876</v>
      </c>
      <c r="C71" s="59">
        <v>280</v>
      </c>
      <c r="D71" s="59">
        <v>1177280</v>
      </c>
      <c r="E71" s="59">
        <v>79</v>
      </c>
      <c r="F71" s="59">
        <v>2426202</v>
      </c>
      <c r="G71" s="59">
        <v>135</v>
      </c>
      <c r="H71" s="59">
        <v>604955</v>
      </c>
      <c r="I71" s="59">
        <v>17</v>
      </c>
      <c r="J71" s="59">
        <v>318943</v>
      </c>
      <c r="K71" s="59">
        <v>21</v>
      </c>
      <c r="L71" s="59">
        <v>4600</v>
      </c>
      <c r="M71" s="59">
        <v>1</v>
      </c>
      <c r="N71" s="59">
        <v>35600</v>
      </c>
      <c r="O71" s="59">
        <v>4</v>
      </c>
      <c r="P71" s="59">
        <v>469296</v>
      </c>
      <c r="Q71" s="59">
        <v>23</v>
      </c>
    </row>
    <row r="72" spans="1:17" x14ac:dyDescent="0.25">
      <c r="A72" s="17" t="s">
        <v>61</v>
      </c>
      <c r="B72" s="17">
        <v>119603</v>
      </c>
      <c r="C72" s="17">
        <v>15</v>
      </c>
      <c r="D72" s="17">
        <v>19000</v>
      </c>
      <c r="E72" s="17">
        <v>2</v>
      </c>
      <c r="F72" s="17">
        <v>90753</v>
      </c>
      <c r="G72" s="17">
        <v>11</v>
      </c>
      <c r="H72" s="17">
        <v>0</v>
      </c>
      <c r="I72" s="17">
        <v>0</v>
      </c>
      <c r="J72" s="17">
        <v>5250</v>
      </c>
      <c r="K72" s="17">
        <v>1</v>
      </c>
      <c r="L72" s="17">
        <v>4600</v>
      </c>
      <c r="M72" s="17">
        <v>1</v>
      </c>
      <c r="N72" s="17">
        <v>0</v>
      </c>
      <c r="O72" s="17">
        <v>0</v>
      </c>
      <c r="P72" s="17">
        <v>0</v>
      </c>
      <c r="Q72" s="17">
        <v>0</v>
      </c>
    </row>
    <row r="73" spans="1:17" x14ac:dyDescent="0.25">
      <c r="A73" s="17" t="s">
        <v>62</v>
      </c>
      <c r="B73" s="17">
        <v>1193475</v>
      </c>
      <c r="C73" s="17">
        <v>83</v>
      </c>
      <c r="D73" s="17">
        <v>374500</v>
      </c>
      <c r="E73" s="17">
        <v>26</v>
      </c>
      <c r="F73" s="17">
        <v>609925</v>
      </c>
      <c r="G73" s="17">
        <v>41</v>
      </c>
      <c r="H73" s="17">
        <v>129000</v>
      </c>
      <c r="I73" s="17">
        <v>3</v>
      </c>
      <c r="J73" s="17">
        <v>68150</v>
      </c>
      <c r="K73" s="17">
        <v>11</v>
      </c>
      <c r="L73" s="17">
        <v>0</v>
      </c>
      <c r="M73" s="17">
        <v>0</v>
      </c>
      <c r="N73" s="17">
        <v>10000</v>
      </c>
      <c r="O73" s="17">
        <v>1</v>
      </c>
      <c r="P73" s="17">
        <v>1900</v>
      </c>
      <c r="Q73" s="17">
        <v>1</v>
      </c>
    </row>
    <row r="74" spans="1:17" x14ac:dyDescent="0.25">
      <c r="A74" s="17" t="s">
        <v>63</v>
      </c>
      <c r="B74" s="17">
        <v>70006</v>
      </c>
      <c r="C74" s="17">
        <v>8</v>
      </c>
      <c r="D74" s="17">
        <v>19600</v>
      </c>
      <c r="E74" s="17">
        <v>3</v>
      </c>
      <c r="F74" s="17">
        <v>50406</v>
      </c>
      <c r="G74" s="17">
        <v>5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</row>
    <row r="75" spans="1:17" x14ac:dyDescent="0.25">
      <c r="A75" s="17" t="s">
        <v>64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</row>
    <row r="76" spans="1:17" x14ac:dyDescent="0.25">
      <c r="A76" s="17" t="s">
        <v>65</v>
      </c>
      <c r="B76" s="17">
        <v>21555</v>
      </c>
      <c r="C76" s="17">
        <v>3</v>
      </c>
      <c r="D76" s="17">
        <v>0</v>
      </c>
      <c r="E76" s="17">
        <v>0</v>
      </c>
      <c r="F76" s="17">
        <v>17300</v>
      </c>
      <c r="G76" s="17">
        <v>2</v>
      </c>
      <c r="H76" s="17">
        <v>4255</v>
      </c>
      <c r="I76" s="17">
        <v>1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</row>
    <row r="77" spans="1:17" x14ac:dyDescent="0.25">
      <c r="A77" s="17" t="s">
        <v>66</v>
      </c>
      <c r="B77" s="17">
        <v>6500</v>
      </c>
      <c r="C77" s="17">
        <v>1</v>
      </c>
      <c r="D77" s="17">
        <v>0</v>
      </c>
      <c r="E77" s="17">
        <v>0</v>
      </c>
      <c r="F77" s="17">
        <v>6500</v>
      </c>
      <c r="G77" s="17">
        <v>1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</row>
    <row r="78" spans="1:17" x14ac:dyDescent="0.25">
      <c r="A78" s="17" t="s">
        <v>67</v>
      </c>
      <c r="B78" s="17">
        <v>86530</v>
      </c>
      <c r="C78" s="17">
        <v>5</v>
      </c>
      <c r="D78" s="17">
        <v>0</v>
      </c>
      <c r="E78" s="17">
        <v>0</v>
      </c>
      <c r="F78" s="17">
        <v>0</v>
      </c>
      <c r="G78" s="17">
        <v>0</v>
      </c>
      <c r="H78" s="17">
        <v>20500</v>
      </c>
      <c r="I78" s="17">
        <v>1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66030</v>
      </c>
      <c r="Q78" s="17">
        <v>4</v>
      </c>
    </row>
    <row r="79" spans="1:17" x14ac:dyDescent="0.25">
      <c r="A79" s="17" t="s">
        <v>68</v>
      </c>
      <c r="B79" s="17">
        <v>2728579</v>
      </c>
      <c r="C79" s="17">
        <v>112</v>
      </c>
      <c r="D79" s="17">
        <v>606035</v>
      </c>
      <c r="E79" s="17">
        <v>33</v>
      </c>
      <c r="F79" s="17">
        <v>1208835</v>
      </c>
      <c r="G79" s="17">
        <v>50</v>
      </c>
      <c r="H79" s="17">
        <v>434200</v>
      </c>
      <c r="I79" s="17">
        <v>11</v>
      </c>
      <c r="J79" s="17">
        <v>179843</v>
      </c>
      <c r="K79" s="17">
        <v>5</v>
      </c>
      <c r="L79" s="17">
        <v>0</v>
      </c>
      <c r="M79" s="17">
        <v>0</v>
      </c>
      <c r="N79" s="17">
        <v>0</v>
      </c>
      <c r="O79" s="17">
        <v>0</v>
      </c>
      <c r="P79" s="17">
        <v>299666</v>
      </c>
      <c r="Q79" s="17">
        <v>13</v>
      </c>
    </row>
    <row r="80" spans="1:17" x14ac:dyDescent="0.25">
      <c r="A80" s="17" t="s">
        <v>69</v>
      </c>
      <c r="B80" s="17">
        <v>810628</v>
      </c>
      <c r="C80" s="17">
        <v>53</v>
      </c>
      <c r="D80" s="17">
        <v>158145</v>
      </c>
      <c r="E80" s="17">
        <v>15</v>
      </c>
      <c r="F80" s="17">
        <v>442483</v>
      </c>
      <c r="G80" s="17">
        <v>25</v>
      </c>
      <c r="H80" s="17">
        <v>17000</v>
      </c>
      <c r="I80" s="17">
        <v>1</v>
      </c>
      <c r="J80" s="17">
        <v>65700</v>
      </c>
      <c r="K80" s="17">
        <v>4</v>
      </c>
      <c r="L80" s="17">
        <v>0</v>
      </c>
      <c r="M80" s="17">
        <v>0</v>
      </c>
      <c r="N80" s="17">
        <v>25600</v>
      </c>
      <c r="O80" s="17">
        <v>3</v>
      </c>
      <c r="P80" s="17">
        <v>101700</v>
      </c>
      <c r="Q80" s="17">
        <v>5</v>
      </c>
    </row>
    <row r="81" spans="1:17" x14ac:dyDescent="0.25">
      <c r="H81" s="37"/>
      <c r="I81" s="37"/>
      <c r="J81" s="37"/>
      <c r="K81" s="37"/>
      <c r="L81" s="37"/>
      <c r="M81" s="37"/>
      <c r="N81" s="37"/>
      <c r="O81" s="37"/>
      <c r="P81" s="37"/>
      <c r="Q81" s="37"/>
    </row>
    <row r="82" spans="1:17" x14ac:dyDescent="0.25">
      <c r="A82" s="56" t="s">
        <v>70</v>
      </c>
      <c r="B82" s="59">
        <v>12404246</v>
      </c>
      <c r="C82" s="59">
        <v>588</v>
      </c>
      <c r="D82" s="59">
        <v>1744507</v>
      </c>
      <c r="E82" s="59">
        <v>91</v>
      </c>
      <c r="F82" s="59">
        <v>6544973</v>
      </c>
      <c r="G82" s="59">
        <v>288</v>
      </c>
      <c r="H82" s="59">
        <v>932439</v>
      </c>
      <c r="I82" s="59">
        <v>14</v>
      </c>
      <c r="J82" s="59">
        <v>410143</v>
      </c>
      <c r="K82" s="59">
        <v>28</v>
      </c>
      <c r="L82" s="59">
        <v>27300</v>
      </c>
      <c r="M82" s="59">
        <v>4</v>
      </c>
      <c r="N82" s="59">
        <v>205770</v>
      </c>
      <c r="O82" s="59">
        <v>8</v>
      </c>
      <c r="P82" s="59">
        <v>2479114</v>
      </c>
      <c r="Q82" s="59">
        <v>154</v>
      </c>
    </row>
    <row r="83" spans="1:17" x14ac:dyDescent="0.25">
      <c r="A83" s="17" t="s">
        <v>71</v>
      </c>
      <c r="B83" s="17">
        <v>2073862</v>
      </c>
      <c r="C83" s="17">
        <v>110</v>
      </c>
      <c r="D83" s="17">
        <v>742539</v>
      </c>
      <c r="E83" s="17">
        <v>48</v>
      </c>
      <c r="F83" s="17">
        <v>1104723</v>
      </c>
      <c r="G83" s="17">
        <v>44</v>
      </c>
      <c r="H83" s="17">
        <v>124300</v>
      </c>
      <c r="I83" s="17">
        <v>8</v>
      </c>
      <c r="J83" s="17">
        <v>62500</v>
      </c>
      <c r="K83" s="17">
        <v>5</v>
      </c>
      <c r="L83" s="17">
        <v>27300</v>
      </c>
      <c r="M83" s="17">
        <v>4</v>
      </c>
      <c r="N83" s="17">
        <v>0</v>
      </c>
      <c r="O83" s="17">
        <v>0</v>
      </c>
      <c r="P83" s="17">
        <v>12500</v>
      </c>
      <c r="Q83" s="17">
        <v>1</v>
      </c>
    </row>
    <row r="84" spans="1:17" x14ac:dyDescent="0.25">
      <c r="A84" s="17" t="s">
        <v>72</v>
      </c>
      <c r="B84" s="17">
        <v>3967614</v>
      </c>
      <c r="C84" s="17">
        <v>196</v>
      </c>
      <c r="D84" s="17">
        <v>506918</v>
      </c>
      <c r="E84" s="17">
        <v>35</v>
      </c>
      <c r="F84" s="17">
        <v>3200549</v>
      </c>
      <c r="G84" s="17">
        <v>136</v>
      </c>
      <c r="H84" s="17">
        <v>29000</v>
      </c>
      <c r="I84" s="17">
        <v>2</v>
      </c>
      <c r="J84" s="17">
        <v>171237</v>
      </c>
      <c r="K84" s="17">
        <v>14</v>
      </c>
      <c r="L84" s="17">
        <v>0</v>
      </c>
      <c r="M84" s="17">
        <v>0</v>
      </c>
      <c r="N84" s="17">
        <v>17470</v>
      </c>
      <c r="O84" s="17">
        <v>3</v>
      </c>
      <c r="P84" s="17">
        <v>42440</v>
      </c>
      <c r="Q84" s="17">
        <v>6</v>
      </c>
    </row>
    <row r="85" spans="1:17" x14ac:dyDescent="0.25">
      <c r="A85" s="17" t="s">
        <v>73</v>
      </c>
      <c r="B85" s="17">
        <v>136867</v>
      </c>
      <c r="C85" s="17">
        <v>8</v>
      </c>
      <c r="D85" s="17">
        <v>0</v>
      </c>
      <c r="E85" s="17">
        <v>0</v>
      </c>
      <c r="F85" s="17">
        <v>136867</v>
      </c>
      <c r="G85" s="17">
        <v>8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</row>
    <row r="86" spans="1:17" x14ac:dyDescent="0.25">
      <c r="A86" s="17" t="s">
        <v>74</v>
      </c>
      <c r="B86" s="17">
        <v>618600</v>
      </c>
      <c r="C86" s="17">
        <v>8</v>
      </c>
      <c r="D86" s="17">
        <v>0</v>
      </c>
      <c r="E86" s="17">
        <v>0</v>
      </c>
      <c r="F86" s="17">
        <v>20600</v>
      </c>
      <c r="G86" s="17">
        <v>2</v>
      </c>
      <c r="H86" s="17">
        <v>480000</v>
      </c>
      <c r="I86" s="17">
        <v>1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58000</v>
      </c>
      <c r="Q86" s="17">
        <v>4</v>
      </c>
    </row>
    <row r="87" spans="1:17" x14ac:dyDescent="0.25">
      <c r="A87" s="17" t="s">
        <v>75</v>
      </c>
      <c r="B87" s="17">
        <v>16700</v>
      </c>
      <c r="C87" s="17">
        <v>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16700</v>
      </c>
      <c r="Q87" s="17">
        <v>2</v>
      </c>
    </row>
    <row r="88" spans="1:17" x14ac:dyDescent="0.25">
      <c r="A88" s="17" t="s">
        <v>76</v>
      </c>
      <c r="B88" s="17">
        <v>468050</v>
      </c>
      <c r="C88" s="17">
        <v>21</v>
      </c>
      <c r="D88" s="17">
        <v>0</v>
      </c>
      <c r="E88" s="17">
        <v>0</v>
      </c>
      <c r="F88" s="17">
        <v>322850</v>
      </c>
      <c r="G88" s="17">
        <v>14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15300</v>
      </c>
      <c r="O88" s="17">
        <v>2</v>
      </c>
      <c r="P88" s="17">
        <v>129900</v>
      </c>
      <c r="Q88" s="17">
        <v>5</v>
      </c>
    </row>
    <row r="89" spans="1:17" x14ac:dyDescent="0.25">
      <c r="A89" s="17" t="s">
        <v>77</v>
      </c>
      <c r="B89" s="17">
        <v>674622</v>
      </c>
      <c r="C89" s="17">
        <v>35</v>
      </c>
      <c r="D89" s="17">
        <v>24200</v>
      </c>
      <c r="E89" s="17">
        <v>2</v>
      </c>
      <c r="F89" s="17">
        <v>208015</v>
      </c>
      <c r="G89" s="17">
        <v>14</v>
      </c>
      <c r="H89" s="17">
        <v>264139</v>
      </c>
      <c r="I89" s="17">
        <v>2</v>
      </c>
      <c r="J89" s="17">
        <v>15500</v>
      </c>
      <c r="K89" s="17">
        <v>1</v>
      </c>
      <c r="L89" s="17">
        <v>0</v>
      </c>
      <c r="M89" s="17">
        <v>0</v>
      </c>
      <c r="N89" s="17">
        <v>25000</v>
      </c>
      <c r="O89" s="17">
        <v>1</v>
      </c>
      <c r="P89" s="17">
        <v>137768</v>
      </c>
      <c r="Q89" s="17">
        <v>15</v>
      </c>
    </row>
    <row r="90" spans="1:17" x14ac:dyDescent="0.25">
      <c r="A90" s="17" t="s">
        <v>78</v>
      </c>
      <c r="B90" s="17">
        <v>297650</v>
      </c>
      <c r="C90" s="17">
        <v>13</v>
      </c>
      <c r="D90" s="17">
        <v>0</v>
      </c>
      <c r="E90" s="17">
        <v>0</v>
      </c>
      <c r="F90" s="17">
        <v>164050</v>
      </c>
      <c r="G90" s="17">
        <v>5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133600</v>
      </c>
      <c r="Q90" s="17">
        <v>8</v>
      </c>
    </row>
    <row r="91" spans="1:17" x14ac:dyDescent="0.25">
      <c r="A91" s="17" t="s">
        <v>79</v>
      </c>
      <c r="B91" s="17">
        <v>970098</v>
      </c>
      <c r="C91" s="17">
        <v>49</v>
      </c>
      <c r="D91" s="17">
        <v>11700</v>
      </c>
      <c r="E91" s="17">
        <v>1</v>
      </c>
      <c r="F91" s="17">
        <v>895692</v>
      </c>
      <c r="G91" s="17">
        <v>43</v>
      </c>
      <c r="H91" s="17">
        <v>0</v>
      </c>
      <c r="I91" s="17">
        <v>0</v>
      </c>
      <c r="J91" s="17">
        <v>62706</v>
      </c>
      <c r="K91" s="17">
        <v>5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</row>
    <row r="92" spans="1:17" x14ac:dyDescent="0.25">
      <c r="A92" s="17" t="s">
        <v>80</v>
      </c>
      <c r="B92" s="17">
        <v>828477</v>
      </c>
      <c r="C92" s="17">
        <v>23</v>
      </c>
      <c r="D92" s="17">
        <v>279150</v>
      </c>
      <c r="E92" s="17">
        <v>4</v>
      </c>
      <c r="F92" s="17">
        <v>252427</v>
      </c>
      <c r="G92" s="17">
        <v>12</v>
      </c>
      <c r="H92" s="17">
        <v>0</v>
      </c>
      <c r="I92" s="17">
        <v>0</v>
      </c>
      <c r="J92" s="17">
        <v>98200</v>
      </c>
      <c r="K92" s="17">
        <v>3</v>
      </c>
      <c r="L92" s="17">
        <v>0</v>
      </c>
      <c r="M92" s="17">
        <v>0</v>
      </c>
      <c r="N92" s="17">
        <v>120000</v>
      </c>
      <c r="O92" s="17">
        <v>1</v>
      </c>
      <c r="P92" s="17">
        <v>78700</v>
      </c>
      <c r="Q92" s="17">
        <v>3</v>
      </c>
    </row>
    <row r="93" spans="1:17" x14ac:dyDescent="0.25">
      <c r="A93" s="17" t="s">
        <v>81</v>
      </c>
      <c r="B93" s="17">
        <v>1167905</v>
      </c>
      <c r="C93" s="17">
        <v>67</v>
      </c>
      <c r="D93" s="17">
        <v>0</v>
      </c>
      <c r="E93" s="17">
        <v>0</v>
      </c>
      <c r="F93" s="17">
        <v>62900</v>
      </c>
      <c r="G93" s="17">
        <v>3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1105005</v>
      </c>
      <c r="Q93" s="17">
        <v>64</v>
      </c>
    </row>
    <row r="94" spans="1:17" x14ac:dyDescent="0.25">
      <c r="A94" s="17" t="s">
        <v>82</v>
      </c>
      <c r="B94" s="17">
        <v>143600</v>
      </c>
      <c r="C94" s="17">
        <v>8</v>
      </c>
      <c r="D94" s="17">
        <v>0</v>
      </c>
      <c r="E94" s="17">
        <v>0</v>
      </c>
      <c r="F94" s="17">
        <v>21500</v>
      </c>
      <c r="G94" s="17">
        <v>1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28000</v>
      </c>
      <c r="O94" s="17">
        <v>1</v>
      </c>
      <c r="P94" s="17">
        <v>94100</v>
      </c>
      <c r="Q94" s="17">
        <v>6</v>
      </c>
    </row>
    <row r="95" spans="1:17" x14ac:dyDescent="0.25">
      <c r="A95" s="17" t="s">
        <v>83</v>
      </c>
      <c r="B95" s="17">
        <v>850750</v>
      </c>
      <c r="C95" s="17">
        <v>43</v>
      </c>
      <c r="D95" s="17">
        <v>180000</v>
      </c>
      <c r="E95" s="17">
        <v>1</v>
      </c>
      <c r="F95" s="17">
        <v>124800</v>
      </c>
      <c r="G95" s="17">
        <v>5</v>
      </c>
      <c r="H95" s="17">
        <v>35000</v>
      </c>
      <c r="I95" s="17">
        <v>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510950</v>
      </c>
      <c r="Q95" s="17">
        <v>36</v>
      </c>
    </row>
    <row r="96" spans="1:17" x14ac:dyDescent="0.25">
      <c r="A96" s="60" t="s">
        <v>84</v>
      </c>
      <c r="B96" s="60">
        <v>189451</v>
      </c>
      <c r="C96" s="60">
        <v>5</v>
      </c>
      <c r="D96" s="60">
        <v>0</v>
      </c>
      <c r="E96" s="60">
        <v>0</v>
      </c>
      <c r="F96" s="60">
        <v>30000</v>
      </c>
      <c r="G96" s="60">
        <v>1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159451</v>
      </c>
      <c r="Q96" s="60">
        <v>4</v>
      </c>
    </row>
    <row r="97" spans="1:17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</sheetData>
  <mergeCells count="9"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59ADD-042D-4403-8C25-5158B41C9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B2B41-C844-49DE-964D-5191258F2CC8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0700310-1e95-4a2d-902b-55f378dec2fe"/>
    <ds:schemaRef ds:uri="cc6de4c7-8526-40f9-9830-bae303b4b474"/>
  </ds:schemaRefs>
</ds:datastoreItem>
</file>

<file path=customXml/itemProps3.xml><?xml version="1.0" encoding="utf-8"?>
<ds:datastoreItem xmlns:ds="http://schemas.openxmlformats.org/officeDocument/2006/customXml" ds:itemID="{CBCC5AB5-E95E-4A23-A828-B79E4CF26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Vísitala neysluverðs</vt:lpstr>
      <vt:lpstr>Fjöldi kaupsamninga</vt:lpstr>
      <vt:lpstr>Þróun fasteignaverðs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Þórey Rúnarsdóttir</dc:creator>
  <cp:lastModifiedBy>Arnar  Úlfarsson</cp:lastModifiedBy>
  <dcterms:created xsi:type="dcterms:W3CDTF">2010-09-13T10:10:55Z</dcterms:created>
  <dcterms:modified xsi:type="dcterms:W3CDTF">2020-05-15T15:48:28Z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